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'Sheet1'!$A$1:$K$330</definedName>
    <definedName name="_xlnm.Print_Titles" localSheetId="0">'Sheet1'!$3:$5</definedName>
    <definedName name="_xlnm.Print_Area" localSheetId="0">'Sheet1'!$A$1:$K$330</definedName>
    <definedName name="_xlnm.Print_Titles" localSheetId="0">'Sheet1'!$3:$5</definedName>
  </definedNames>
  <calcPr fullCalcOnLoad="1"/>
</workbook>
</file>

<file path=xl/sharedStrings.xml><?xml version="1.0" encoding="utf-8"?>
<sst xmlns="http://schemas.openxmlformats.org/spreadsheetml/2006/main" count="335" uniqueCount="308">
  <si>
    <t>Roster of Indiana District</t>
  </si>
  <si>
    <t>2022 - 2024 Biennium</t>
  </si>
  <si>
    <t>November 2023</t>
  </si>
  <si>
    <t>Quarterlies</t>
  </si>
  <si>
    <t>Apr 2022
to Mar 2023</t>
  </si>
  <si>
    <t>Apr 2023
to Mar 2024</t>
  </si>
  <si>
    <t>Quarterly</t>
  </si>
  <si>
    <t>Zone</t>
  </si>
  <si>
    <t>Mites</t>
  </si>
  <si>
    <t>No.</t>
  </si>
  <si>
    <t>Recpts.</t>
  </si>
  <si>
    <t>Receipts</t>
  </si>
  <si>
    <t>Totals</t>
  </si>
  <si>
    <t>Aurora Zone</t>
  </si>
  <si>
    <t>Aurora , St. John</t>
  </si>
  <si>
    <t>Connersville, Bethany</t>
  </si>
  <si>
    <t>Cross Plains, St. Paul (Dewberry)</t>
  </si>
  <si>
    <t>Dillsboro, St. John (Farmers Retreat)</t>
  </si>
  <si>
    <t>Dillsboro, Trinity</t>
  </si>
  <si>
    <t>Greensburg, Holy Trinity</t>
  </si>
  <si>
    <t>Madison, Faith</t>
  </si>
  <si>
    <t xml:space="preserve">     Aurora Zone Totals</t>
  </si>
  <si>
    <t>Bluegrass Zone</t>
  </si>
  <si>
    <t>Danville, KY, Our Saviour</t>
  </si>
  <si>
    <t>Lexington, KY, Good Shepherd</t>
  </si>
  <si>
    <t>Lexington, KY, Our Redeemer</t>
  </si>
  <si>
    <t>Lexington, KY, St. John</t>
  </si>
  <si>
    <t>Winchester, KY, Grace</t>
  </si>
  <si>
    <t xml:space="preserve">     Bluegrass Zone Totals</t>
  </si>
  <si>
    <t>Columbus Zone</t>
  </si>
  <si>
    <t>Bloomington, Faith</t>
  </si>
  <si>
    <t>Bloomington, University</t>
  </si>
  <si>
    <t>Columbus, Faith</t>
  </si>
  <si>
    <t>Columbus, Grace</t>
  </si>
  <si>
    <t>Columbus, St. John (White Creek)</t>
  </si>
  <si>
    <t>Columbus, St. Paul (Clifty)</t>
  </si>
  <si>
    <t>Columbus, St. Peter's</t>
  </si>
  <si>
    <t>pd $79 for rest of 21/22</t>
  </si>
  <si>
    <t>Columbus, St. Peter (Waymansville)</t>
  </si>
  <si>
    <t>Ellettsville, Trinity</t>
  </si>
  <si>
    <t>Franklin, Good Shepherd</t>
  </si>
  <si>
    <t>Jonesville, St. Paul</t>
  </si>
  <si>
    <t>Martinsville, Prince of Peace</t>
  </si>
  <si>
    <t>Morgantown, Shepherd of the Hills</t>
  </si>
  <si>
    <t>Shelbyville, St. Mark</t>
  </si>
  <si>
    <t xml:space="preserve">     Columbus Zone Totals</t>
  </si>
  <si>
    <t>Decatur Zone</t>
  </si>
  <si>
    <t>Berne, Peace</t>
  </si>
  <si>
    <t>Decatur, Immanuel</t>
  </si>
  <si>
    <t>Decatur, St. John (Bingen)</t>
  </si>
  <si>
    <t>Decatur, St. Paul (Preble)</t>
  </si>
  <si>
    <t>Decatur, St. Peter (Fuelling)</t>
  </si>
  <si>
    <t xml:space="preserve">Decatur, Zion </t>
  </si>
  <si>
    <t>Decatur, Zion (Friedheim)</t>
  </si>
  <si>
    <t>Fort Wayne, Emmanuel (Soest)</t>
  </si>
  <si>
    <t>Monroeville, St. John (Flatrock)</t>
  </si>
  <si>
    <t>Ossian, Bethlehem (Tocsin)</t>
  </si>
  <si>
    <t>Ossian, New Hope</t>
  </si>
  <si>
    <t>Roanoke, Faith</t>
  </si>
  <si>
    <t xml:space="preserve"> </t>
  </si>
  <si>
    <t xml:space="preserve">     Decatur Zone Totals</t>
  </si>
  <si>
    <t>Evansville East Zone</t>
  </si>
  <si>
    <t>Evanston, St. John</t>
  </si>
  <si>
    <t>Evansville, Our Saviour</t>
  </si>
  <si>
    <t>Evansville, Our Redeemer</t>
  </si>
  <si>
    <t>Henderson, KY, Trinity</t>
  </si>
  <si>
    <t>Owensboro, KY, Peace</t>
  </si>
  <si>
    <t>Tell City, Emmanuel</t>
  </si>
  <si>
    <t xml:space="preserve">     Evansville East Zone Totals</t>
  </si>
  <si>
    <t>Evansville West Zone</t>
  </si>
  <si>
    <t>Evansville, Concordia</t>
  </si>
  <si>
    <t>Evansville, Immanuel</t>
  </si>
  <si>
    <t>Evansville, Messiah</t>
  </si>
  <si>
    <t>Evansville, St. Paul</t>
  </si>
  <si>
    <t>Evansville, Trinity (Darmstadt)</t>
  </si>
  <si>
    <t>Vincennes, St. Peter</t>
  </si>
  <si>
    <t xml:space="preserve">     Evansville West Zone Totals</t>
  </si>
  <si>
    <t>Fort Wayne East Zone</t>
  </si>
  <si>
    <t>Fort Wayne, Ascension</t>
  </si>
  <si>
    <t>Fort Wayne, Concordia</t>
  </si>
  <si>
    <t>QTRs-pd for 21/22 &amp; 22/23</t>
  </si>
  <si>
    <t>Fort Wayne, New Life</t>
  </si>
  <si>
    <t>Fort Wayne, St. Peter</t>
  </si>
  <si>
    <t>pd $245-2020,$17.50-2021,$175-2022/23</t>
  </si>
  <si>
    <t>Fort Wayne, Promise</t>
  </si>
  <si>
    <t>Grabill, Prince of Peace (Leo)</t>
  </si>
  <si>
    <t>New Haven, Emanuel</t>
  </si>
  <si>
    <t>New Haven, Martini</t>
  </si>
  <si>
    <t>pd $70 for QTRs 21/22</t>
  </si>
  <si>
    <t>New Haven, St. Paul (Gar Creek)</t>
  </si>
  <si>
    <t>Woodburn, Christ</t>
  </si>
  <si>
    <t>Woodburn, Zion</t>
  </si>
  <si>
    <t xml:space="preserve">     Fort Wayne East Zone Totals</t>
  </si>
  <si>
    <t>Fort Wayne North Zone</t>
  </si>
  <si>
    <t>Churubusco, Faith</t>
  </si>
  <si>
    <t>Faith paid for 2 ($17) for Bonnie Hazen individual subs.</t>
  </si>
  <si>
    <t>Columbia City, St. John</t>
  </si>
  <si>
    <t>Columbia City, Zion</t>
  </si>
  <si>
    <t>Fort Wayne, Emmanuel</t>
  </si>
  <si>
    <t>Fort Wayne, Holy Cross</t>
  </si>
  <si>
    <t>Fort Wayne, St. Michael</t>
  </si>
  <si>
    <t>Fort Wayne, St. Paul</t>
  </si>
  <si>
    <t>QTR-Marilyn Schultz</t>
  </si>
  <si>
    <t>Fort Wayne, Suburban Bethlehem</t>
  </si>
  <si>
    <t>Fort Wayne, Trinity</t>
  </si>
  <si>
    <t>Huntertown, Our Hope</t>
  </si>
  <si>
    <t xml:space="preserve">     Fort Wayne North Zone Totals</t>
  </si>
  <si>
    <t>Fort Wayne South Zone</t>
  </si>
  <si>
    <t>Fort Wayne , Aboite</t>
  </si>
  <si>
    <t>Fort Wayne, Bethlehem</t>
  </si>
  <si>
    <t>Fort Wayne, Emmaus</t>
  </si>
  <si>
    <t>Fort Wayne, Mt. Calvary (Waynedale)</t>
  </si>
  <si>
    <t>Fort Wayne, Peace</t>
  </si>
  <si>
    <t>Fort Wayne, Redeemer</t>
  </si>
  <si>
    <t>Fort Wayne, Shepherd of the City</t>
  </si>
  <si>
    <t>Fort Wayne, St. Augustine</t>
  </si>
  <si>
    <t>Fort Wayne, Southwest</t>
  </si>
  <si>
    <t>Fort Wayne, Suburban Trinity</t>
  </si>
  <si>
    <t>Fort Wayne, Zion</t>
  </si>
  <si>
    <t>Huntington, St. Peter</t>
  </si>
  <si>
    <t>pd $275-18/19,$275-19/20,20/21-$42.50,22/23-$350</t>
  </si>
  <si>
    <t xml:space="preserve">     Ft. Wayne South Zone Totals</t>
  </si>
  <si>
    <t>Gary Zone</t>
  </si>
  <si>
    <t xml:space="preserve">Crown Point, Trinity </t>
  </si>
  <si>
    <t>Gary, Good Shepherd</t>
  </si>
  <si>
    <t>Gary, Our Saviour</t>
  </si>
  <si>
    <t>Gary, St. John</t>
  </si>
  <si>
    <t>Hobart, Trinity</t>
  </si>
  <si>
    <t>Lake Station, Redeemer</t>
  </si>
  <si>
    <t>Merrillville, Trinity Memorial</t>
  </si>
  <si>
    <t xml:space="preserve">     Gary Zone Totals</t>
  </si>
  <si>
    <t>Hammond Zone</t>
  </si>
  <si>
    <t>Dyer, Grace</t>
  </si>
  <si>
    <t>Hammond, Trinity</t>
  </si>
  <si>
    <t>Highland, Redeemer</t>
  </si>
  <si>
    <t>Lowell, Trinity</t>
  </si>
  <si>
    <t>Munster, St. Paul</t>
  </si>
  <si>
    <t>Schererville, Peace</t>
  </si>
  <si>
    <t xml:space="preserve">     Hammond Zone Totals</t>
  </si>
  <si>
    <t>Indianapolis East Zone</t>
  </si>
  <si>
    <t>Beech Grove, Ascension</t>
  </si>
  <si>
    <t>Carmel, Cornerstone</t>
  </si>
  <si>
    <t>Greenfield, Faith</t>
  </si>
  <si>
    <t>Indianapolis, Christ</t>
  </si>
  <si>
    <t>Indianapolis, Emmaus</t>
  </si>
  <si>
    <t>Indianapolis. Emmaus Las Galileas</t>
  </si>
  <si>
    <t>Indianapolis, Holy Cross</t>
  </si>
  <si>
    <t>Indianapolis, Peace for the Deaf</t>
  </si>
  <si>
    <t xml:space="preserve">Indianapolis, St. John </t>
  </si>
  <si>
    <t>Indianapolis, St. Paul</t>
  </si>
  <si>
    <t>Indianapolis, Trinity</t>
  </si>
  <si>
    <t>New Palestine, Zion</t>
  </si>
  <si>
    <t>Noblesville, Christ</t>
  </si>
  <si>
    <t>Westfield, Epiphany</t>
  </si>
  <si>
    <t xml:space="preserve">     Indianapolis East Zone Totals</t>
  </si>
  <si>
    <t>Indianapolis West Zone</t>
  </si>
  <si>
    <t>Avon, Our Shepherd</t>
  </si>
  <si>
    <t>Brownsburg, Christ</t>
  </si>
  <si>
    <t>Crawfordsville, Holy Cross</t>
  </si>
  <si>
    <t>Greencastle, Peace</t>
  </si>
  <si>
    <t>Greenwood, Concordia</t>
  </si>
  <si>
    <t>Greenwood, Mt. Olive</t>
  </si>
  <si>
    <t>Indianapolis, Calvary</t>
  </si>
  <si>
    <t>Indianapolis, First Timothy</t>
  </si>
  <si>
    <t>Indianapolis, Our Savior</t>
  </si>
  <si>
    <t>Mooresville, Christ the King</t>
  </si>
  <si>
    <t>Plainfield, Living Christ</t>
  </si>
  <si>
    <t xml:space="preserve">     Indianapolis West Zone Totals</t>
  </si>
  <si>
    <t>Kankakee Valley Zone</t>
  </si>
  <si>
    <t>Hamlet, Immanuel (Tracy)</t>
  </si>
  <si>
    <t>Hamlet, St. Matthew</t>
  </si>
  <si>
    <t>Knox, Our Redeemer</t>
  </si>
  <si>
    <t>LaCrosse, St. John</t>
  </si>
  <si>
    <t>LaPorte, St. John</t>
  </si>
  <si>
    <t>Medaryville, St. Mark</t>
  </si>
  <si>
    <t>North Judson, St. Peter</t>
  </si>
  <si>
    <t>Wanatah, St. John</t>
  </si>
  <si>
    <t>Wheatfield, Emmanuel</t>
  </si>
  <si>
    <t>Winamac, St. Luke</t>
  </si>
  <si>
    <t>Winamac, St. Paul (Denham)</t>
  </si>
  <si>
    <t xml:space="preserve">     Kankakee Valley Zone Totals</t>
  </si>
  <si>
    <t>Kendallville Zone</t>
  </si>
  <si>
    <t>Auburn, Trinity</t>
  </si>
  <si>
    <t>Avilla, Immanuel</t>
  </si>
  <si>
    <t>Corunna, Zion</t>
  </si>
  <si>
    <t>Fremont, Clear Lake</t>
  </si>
  <si>
    <t>Fremont, Lake George</t>
  </si>
  <si>
    <t>Fremont, Peace</t>
  </si>
  <si>
    <t>Garrett, Zion</t>
  </si>
  <si>
    <t>Hudson-Stroh, Prince of Peace</t>
  </si>
  <si>
    <t>Kendallville, St. John</t>
  </si>
  <si>
    <t>Syracuse, Shepherd by the Lakes</t>
  </si>
  <si>
    <t>Wolcottville, Messiah</t>
  </si>
  <si>
    <t>Wolf Lake, Living Water</t>
  </si>
  <si>
    <t xml:space="preserve">     Kendallville Zone Totals</t>
  </si>
  <si>
    <t>Kentuckiana Zone</t>
  </si>
  <si>
    <t>Elizabethtown, KY, Gloria Dei</t>
  </si>
  <si>
    <t>Georgetown, Shepherd of the Hills</t>
  </si>
  <si>
    <t>LaGrange, KY, Holy Trinity</t>
  </si>
  <si>
    <t>Lanesville, St. John's</t>
  </si>
  <si>
    <t>Leitchfield, KY, Holy Trinity</t>
  </si>
  <si>
    <t>Louisville, KY, Concordia</t>
  </si>
  <si>
    <t>Louisville, KY, Faith</t>
  </si>
  <si>
    <t>Louisville, KY, Our Savior</t>
  </si>
  <si>
    <t>Louisville, KY, Peace</t>
  </si>
  <si>
    <t>Louisville, KY, Redeemer</t>
  </si>
  <si>
    <t>Louisville, KY, Resurrection</t>
  </si>
  <si>
    <t>New Albany, Grace</t>
  </si>
  <si>
    <t>New Salisbury, Epiphany</t>
  </si>
  <si>
    <t>Shelbyville, KY, Holy Cross</t>
  </si>
  <si>
    <t>Shepherdsville, KY, Divine Savior</t>
  </si>
  <si>
    <t>Taylorsville, KY, Risen Lord</t>
  </si>
  <si>
    <t xml:space="preserve">     Kentuckiana Zone Totals</t>
  </si>
  <si>
    <t>Kokomo Zone</t>
  </si>
  <si>
    <t>Anderson, Christ</t>
  </si>
  <si>
    <t>Arcadia, Emanuel</t>
  </si>
  <si>
    <t>Kokomo, Good Shepherd</t>
  </si>
  <si>
    <t>Kokomo, Our Redeemer</t>
  </si>
  <si>
    <t>Kokomo, Zion</t>
  </si>
  <si>
    <t>Marion, St. James</t>
  </si>
  <si>
    <t>Muncie, Grace</t>
  </si>
  <si>
    <t>Tipton, Emanuel</t>
  </si>
  <si>
    <t>Wabash, Zion</t>
  </si>
  <si>
    <t xml:space="preserve">     Kokomo Zone Totals</t>
  </si>
  <si>
    <t>Logansport, Zone</t>
  </si>
  <si>
    <t>Goodland, Trinity</t>
  </si>
  <si>
    <t>Lafayette, Grace</t>
  </si>
  <si>
    <t>Lafayette, St. James</t>
  </si>
  <si>
    <t>Logansport, St. James</t>
  </si>
  <si>
    <t>Monticello, Our Savior</t>
  </si>
  <si>
    <t>Peru, St. John</t>
  </si>
  <si>
    <t xml:space="preserve">Rensselaer, St. John </t>
  </si>
  <si>
    <t>Rensselaer, St. Luke</t>
  </si>
  <si>
    <t>Reynolds, St. James</t>
  </si>
  <si>
    <t>Rochester, St. John</t>
  </si>
  <si>
    <t>West Lafayette, Redeemer</t>
  </si>
  <si>
    <t>West Lafayette, University Lutheran</t>
  </si>
  <si>
    <t>Logansport Zone</t>
  </si>
  <si>
    <t xml:space="preserve">     Logansport Zone Totals</t>
  </si>
  <si>
    <t>Seymour Zone</t>
  </si>
  <si>
    <t>Bedford, Calvary</t>
  </si>
  <si>
    <t>Bedford, Emmanuel</t>
  </si>
  <si>
    <t>Brownstown, St. Paul (Wegan)</t>
  </si>
  <si>
    <t>Brownstown, St. Peter</t>
  </si>
  <si>
    <t>Medora, Good Shepherd</t>
  </si>
  <si>
    <t>North Vernon, Lord of Life</t>
  </si>
  <si>
    <t>pd early</t>
  </si>
  <si>
    <t>Salem, Faith</t>
  </si>
  <si>
    <t>Seymour, Emanuel (Dudleytown)</t>
  </si>
  <si>
    <t>Seymour, Immanuel</t>
  </si>
  <si>
    <t>Seymour, Redeemer</t>
  </si>
  <si>
    <t>Seymour, St. John (Sauers)</t>
  </si>
  <si>
    <t>Seymour, Zion</t>
  </si>
  <si>
    <t>Vallonia, Trinity</t>
  </si>
  <si>
    <t xml:space="preserve">     Seymour Zone Totals</t>
  </si>
  <si>
    <t>South Bend Zone</t>
  </si>
  <si>
    <t>Bremen, St. Paul</t>
  </si>
  <si>
    <t>Culver, Trinity</t>
  </si>
  <si>
    <t>Elkhart, Trinity</t>
  </si>
  <si>
    <t>Goshen, Prince of Peace</t>
  </si>
  <si>
    <t>Mishawaka, St. Paul (Woodland)</t>
  </si>
  <si>
    <t>Mishawaka, St. Peter</t>
  </si>
  <si>
    <t>Plymouth, Calvary</t>
  </si>
  <si>
    <t>South Bend, Emmaus</t>
  </si>
  <si>
    <t>South Bend, Our Redeemer</t>
  </si>
  <si>
    <t>South Bend, St. Paul</t>
  </si>
  <si>
    <t>Warsaw, Redeemer</t>
  </si>
  <si>
    <t xml:space="preserve">     South Bend Zone Totals</t>
  </si>
  <si>
    <t>Valparaiso Zone</t>
  </si>
  <si>
    <t>Chesterton, St. Paul</t>
  </si>
  <si>
    <t>DeMotte, Faith</t>
  </si>
  <si>
    <t>Hebron, St. Michael</t>
  </si>
  <si>
    <t>Kouts, St. Paul</t>
  </si>
  <si>
    <t>Michigan City, Immanuel</t>
  </si>
  <si>
    <t>Portage, St. Peter</t>
  </si>
  <si>
    <t>Valparaiso, Faith Memorial</t>
  </si>
  <si>
    <t>Valparaiso, Heritage</t>
  </si>
  <si>
    <t>Valparaiso, Immanuel</t>
  </si>
  <si>
    <t>175.00p</t>
  </si>
  <si>
    <t>Valparaiso, Prince of Peace</t>
  </si>
  <si>
    <t xml:space="preserve">     Valparaiso Zone Totals</t>
  </si>
  <si>
    <t>EC and BOD</t>
  </si>
  <si>
    <t>housing reimbursement for BOD</t>
  </si>
  <si>
    <t>Individual subscriptions for QTRs</t>
  </si>
  <si>
    <t>Frances O Hersberg</t>
  </si>
  <si>
    <t>Diane Emerich</t>
  </si>
  <si>
    <t>Totals for Biennium 2020 - 2022</t>
  </si>
  <si>
    <t>From Societies</t>
  </si>
  <si>
    <t>Milwaukee Bus</t>
  </si>
  <si>
    <t>Mites from convention offering &amp; walk</t>
  </si>
  <si>
    <t>Other Mites</t>
  </si>
  <si>
    <t>Thrivent Choice $260-Elisabeth&amp;Peter Cook,Emily&amp;Rick Rogers; $68-Charles Fischer&amp;Judy Ware; Amazon Smile $29.11; sale of totes $94;mites at convention $16.56; Edna Fischer $500</t>
  </si>
  <si>
    <t>Judy Ware, Thrivent Choice, Vanco</t>
  </si>
  <si>
    <t>Indiana mites only</t>
  </si>
  <si>
    <t>Giving Tuesday</t>
  </si>
  <si>
    <t>Scholarship Fund</t>
  </si>
  <si>
    <t xml:space="preserve">Delegate Assistance Fund </t>
  </si>
  <si>
    <t>PR Sales</t>
  </si>
  <si>
    <t>Miscellaneous</t>
  </si>
  <si>
    <t>Most Ministries: $2,345.15; reimburse C.C. payments $1,503.31</t>
  </si>
  <si>
    <t>Convention reimbursements</t>
  </si>
  <si>
    <t>2022 Convention profit</t>
  </si>
  <si>
    <t>Retreat 2023</t>
  </si>
  <si>
    <t>Treatshop 2023</t>
  </si>
  <si>
    <t xml:space="preserve">     Total Other Receipts</t>
  </si>
  <si>
    <t>Total for All Receipts</t>
  </si>
  <si>
    <t>April 2020 - March 2022</t>
  </si>
  <si>
    <t>total mites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</si>
</sst>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.00"/>
    <numFmt numFmtId="167" formatCode="0.00"/>
    <numFmt numFmtId="168" formatCode="_(* #,##0.00_);_(* \(#,##0.00\);_(* \-??_);_(@_)"/>
    <numFmt numFmtId="169" formatCode="_(\$* #,##0.00_);_(\$* \(#,##0.00\);_(\$* \-??_);_(@_)"/>
  </numFmts>
  <fonts count="7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9" fontId="0" fillId="0" borderId="0">
      <alignment/>
      <protection/>
    </xf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47">
    <xf numFmtId="164" fontId="0" fillId="0" borderId="0" xfId="0" applyAlignment="1">
      <alignment/>
    </xf>
    <xf numFmtId="164" fontId="0" fillId="0" borderId="0" xfId="20" applyFont="1" applyFill="1">
      <alignment/>
      <protection/>
    </xf>
    <xf numFmtId="164" fontId="0" fillId="0" borderId="0" xfId="20" applyNumberFormat="1" applyFont="1" applyFill="1" applyAlignment="1">
      <alignment horizontal="center"/>
      <protection/>
    </xf>
    <xf numFmtId="164" fontId="1" fillId="0" borderId="0" xfId="20" applyFont="1" applyFill="1" applyAlignment="1">
      <alignment horizontal="center"/>
      <protection/>
    </xf>
    <xf numFmtId="165" fontId="1" fillId="0" borderId="0" xfId="20" applyNumberFormat="1" applyFont="1" applyFill="1" applyAlignment="1">
      <alignment horizontal="center"/>
      <protection/>
    </xf>
    <xf numFmtId="164" fontId="2" fillId="0" borderId="0" xfId="20" applyFont="1" applyFill="1" applyAlignment="1">
      <alignment/>
      <protection/>
    </xf>
    <xf numFmtId="164" fontId="2" fillId="0" borderId="0" xfId="20" applyFont="1" applyFill="1" applyAlignment="1">
      <alignment horizontal="center"/>
      <protection/>
    </xf>
    <xf numFmtId="164" fontId="2" fillId="0" borderId="0" xfId="20" applyFont="1" applyFill="1">
      <alignment/>
      <protection/>
    </xf>
    <xf numFmtId="164" fontId="3" fillId="0" borderId="0" xfId="20" applyFont="1" applyFill="1" applyAlignment="1">
      <alignment horizontal="center" wrapText="1"/>
      <protection/>
    </xf>
    <xf numFmtId="164" fontId="3" fillId="0" borderId="0" xfId="20" applyNumberFormat="1" applyFont="1" applyFill="1" applyAlignment="1">
      <alignment horizontal="center" wrapText="1"/>
      <protection/>
    </xf>
    <xf numFmtId="164" fontId="2" fillId="0" borderId="1" xfId="20" applyFont="1" applyFill="1" applyBorder="1" applyAlignment="1">
      <alignment horizontal="center"/>
      <protection/>
    </xf>
    <xf numFmtId="164" fontId="2" fillId="0" borderId="1" xfId="20" applyFont="1" applyFill="1" applyBorder="1">
      <alignment/>
      <protection/>
    </xf>
    <xf numFmtId="164" fontId="2" fillId="0" borderId="1" xfId="20" applyNumberFormat="1" applyFont="1" applyFill="1" applyBorder="1" applyAlignment="1">
      <alignment horizontal="center"/>
      <protection/>
    </xf>
    <xf numFmtId="164" fontId="4" fillId="0" borderId="2" xfId="20" applyFont="1" applyFill="1" applyBorder="1">
      <alignment/>
      <protection/>
    </xf>
    <xf numFmtId="164" fontId="0" fillId="0" borderId="2" xfId="20" applyFont="1" applyFill="1" applyBorder="1">
      <alignment/>
      <protection/>
    </xf>
    <xf numFmtId="166" fontId="0" fillId="0" borderId="0" xfId="20" applyNumberFormat="1" applyFill="1">
      <alignment/>
      <protection/>
    </xf>
    <xf numFmtId="164" fontId="0" fillId="0" borderId="0" xfId="20" applyNumberFormat="1" applyFill="1" applyAlignment="1">
      <alignment horizontal="center"/>
      <protection/>
    </xf>
    <xf numFmtId="166" fontId="4" fillId="0" borderId="0" xfId="20" applyNumberFormat="1" applyFont="1" applyFill="1">
      <alignment/>
      <protection/>
    </xf>
    <xf numFmtId="164" fontId="4" fillId="0" borderId="0" xfId="20" applyNumberFormat="1" applyFont="1" applyFill="1" applyAlignment="1">
      <alignment horizontal="center"/>
      <protection/>
    </xf>
    <xf numFmtId="164" fontId="4" fillId="0" borderId="0" xfId="20" applyFont="1" applyFill="1">
      <alignment/>
      <protection/>
    </xf>
    <xf numFmtId="166" fontId="0" fillId="0" borderId="0" xfId="20" applyNumberFormat="1" applyFill="1" applyAlignment="1">
      <alignment horizontal="right"/>
      <protection/>
    </xf>
    <xf numFmtId="167" fontId="0" fillId="0" borderId="0" xfId="20" applyNumberFormat="1" applyFont="1" applyFill="1">
      <alignment/>
      <protection/>
    </xf>
    <xf numFmtId="166" fontId="0" fillId="0" borderId="0" xfId="20" applyNumberFormat="1" applyFont="1" applyFill="1">
      <alignment/>
      <protection/>
    </xf>
    <xf numFmtId="164" fontId="4" fillId="0" borderId="0" xfId="20" applyFont="1" applyFill="1" applyBorder="1">
      <alignment/>
      <protection/>
    </xf>
    <xf numFmtId="168" fontId="0" fillId="0" borderId="0" xfId="20" applyNumberFormat="1" applyFont="1" applyFill="1">
      <alignment/>
      <protection/>
    </xf>
    <xf numFmtId="164" fontId="0" fillId="0" borderId="1" xfId="20" applyFont="1" applyFill="1" applyBorder="1">
      <alignment/>
      <protection/>
    </xf>
    <xf numFmtId="164" fontId="5" fillId="0" borderId="0" xfId="20" applyFont="1" applyFill="1">
      <alignment/>
      <protection/>
    </xf>
    <xf numFmtId="164" fontId="0" fillId="0" borderId="0" xfId="20" applyFont="1" applyFill="1" applyBorder="1">
      <alignment/>
      <protection/>
    </xf>
    <xf numFmtId="164" fontId="0" fillId="0" borderId="0" xfId="20" applyFont="1">
      <alignment/>
      <protection/>
    </xf>
    <xf numFmtId="164" fontId="0" fillId="0" borderId="0" xfId="20" applyFont="1" applyFill="1" applyAlignment="1">
      <alignment horizontal="center"/>
      <protection/>
    </xf>
    <xf numFmtId="164" fontId="4" fillId="0" borderId="0" xfId="20" applyFont="1" applyFill="1" applyAlignment="1">
      <alignment horizontal="center"/>
      <protection/>
    </xf>
    <xf numFmtId="164" fontId="4" fillId="0" borderId="0" xfId="20" applyFont="1" applyFill="1" applyAlignment="1">
      <alignment horizontal="left" vertical="center"/>
      <protection/>
    </xf>
    <xf numFmtId="166" fontId="4" fillId="0" borderId="0" xfId="20" applyNumberFormat="1" applyFont="1" applyFill="1" applyAlignment="1">
      <alignment vertical="center"/>
      <protection/>
    </xf>
    <xf numFmtId="164" fontId="4" fillId="0" borderId="0" xfId="20" applyFont="1" applyFill="1" applyAlignment="1">
      <alignment vertical="center"/>
      <protection/>
    </xf>
    <xf numFmtId="166" fontId="4" fillId="0" borderId="0" xfId="17" applyNumberFormat="1" applyFont="1" applyFill="1" applyBorder="1" applyAlignment="1" applyProtection="1">
      <alignment/>
      <protection/>
    </xf>
    <xf numFmtId="166" fontId="4" fillId="0" borderId="0" xfId="20" applyNumberFormat="1" applyFont="1" applyFill="1" applyAlignment="1">
      <alignment horizontal="right"/>
      <protection/>
    </xf>
    <xf numFmtId="166" fontId="0" fillId="0" borderId="0" xfId="17" applyNumberFormat="1" applyFont="1" applyFill="1" applyBorder="1" applyAlignment="1" applyProtection="1">
      <alignment horizontal="center"/>
      <protection/>
    </xf>
    <xf numFmtId="169" fontId="0" fillId="0" borderId="0" xfId="17" applyFont="1" applyFill="1" applyBorder="1" applyAlignment="1" applyProtection="1">
      <alignment/>
      <protection/>
    </xf>
    <xf numFmtId="164" fontId="0" fillId="0" borderId="0" xfId="20">
      <alignment/>
      <protection/>
    </xf>
    <xf numFmtId="164" fontId="6" fillId="0" borderId="0" xfId="20" applyFont="1" applyFill="1">
      <alignment/>
      <protection/>
    </xf>
    <xf numFmtId="166" fontId="2" fillId="0" borderId="0" xfId="20" applyNumberFormat="1" applyFont="1" applyFill="1" applyAlignment="1">
      <alignment horizontal="center"/>
      <protection/>
    </xf>
    <xf numFmtId="166" fontId="2" fillId="0" borderId="0" xfId="20" applyNumberFormat="1" applyFont="1" applyFill="1">
      <alignment/>
      <protection/>
    </xf>
    <xf numFmtId="164" fontId="2" fillId="0" borderId="0" xfId="20" applyNumberFormat="1" applyFont="1" applyFill="1" applyAlignment="1">
      <alignment horizontal="center"/>
      <protection/>
    </xf>
    <xf numFmtId="166" fontId="2" fillId="0" borderId="1" xfId="20" applyNumberFormat="1" applyFont="1" applyFill="1" applyBorder="1">
      <alignment/>
      <protection/>
    </xf>
    <xf numFmtId="164" fontId="6" fillId="0" borderId="2" xfId="20" applyFont="1" applyFill="1" applyBorder="1">
      <alignment/>
      <protection/>
    </xf>
    <xf numFmtId="166" fontId="6" fillId="0" borderId="0" xfId="20" applyNumberFormat="1" applyFont="1" applyFill="1">
      <alignment/>
      <protection/>
    </xf>
    <xf numFmtId="164" fontId="6" fillId="0" borderId="0" xfId="20" applyNumberFormat="1" applyFont="1" applyFill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451"/>
  <sheetViews>
    <sheetView tabSelected="1" zoomScale="110" zoomScaleNormal="110" workbookViewId="0" topLeftCell="A301">
      <selection activeCell="D313" sqref="D313"/>
    </sheetView>
  </sheetViews>
  <sheetFormatPr defaultColWidth="9.140625" defaultRowHeight="12.75"/>
  <cols>
    <col min="1" max="1" width="32.421875" style="1" customWidth="1"/>
    <col min="2" max="2" width="0.42578125" style="1" customWidth="1"/>
    <col min="3" max="3" width="10.7109375" style="1" customWidth="1"/>
    <col min="4" max="4" width="0.71875" style="1" customWidth="1"/>
    <col min="5" max="5" width="5.57421875" style="1" customWidth="1"/>
    <col min="6" max="6" width="8.28125" style="2" customWidth="1"/>
    <col min="7" max="7" width="5.57421875" style="2" customWidth="1"/>
    <col min="8" max="8" width="8.28125" style="1" customWidth="1"/>
    <col min="9" max="9" width="10.7109375" style="1" customWidth="1"/>
    <col min="10" max="10" width="0.42578125" style="1" customWidth="1"/>
    <col min="11" max="11" width="11.28125" style="1" customWidth="1"/>
    <col min="12" max="16384" width="8.8515625" style="1" customWidth="1"/>
  </cols>
  <sheetData>
    <row r="1" spans="2:11" ht="12.75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3"/>
      <c r="B2" s="3" t="s">
        <v>1</v>
      </c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4" t="s">
        <v>2</v>
      </c>
      <c r="C3" s="5"/>
      <c r="D3" s="5"/>
      <c r="E3" s="6" t="s">
        <v>3</v>
      </c>
      <c r="F3" s="6"/>
      <c r="G3" s="6"/>
      <c r="H3" s="6"/>
      <c r="I3" s="6"/>
      <c r="J3" s="7"/>
      <c r="K3" s="6"/>
    </row>
    <row r="4" spans="1:11" ht="24.75" customHeight="1">
      <c r="A4" s="4"/>
      <c r="C4" s="7"/>
      <c r="D4" s="7"/>
      <c r="E4" s="8" t="s">
        <v>4</v>
      </c>
      <c r="F4" s="8"/>
      <c r="G4" s="9" t="s">
        <v>5</v>
      </c>
      <c r="H4" s="9"/>
      <c r="I4" s="6" t="s">
        <v>6</v>
      </c>
      <c r="J4" s="7"/>
      <c r="K4" s="6" t="s">
        <v>7</v>
      </c>
    </row>
    <row r="5" spans="3:11" ht="12.75">
      <c r="C5" s="10" t="s">
        <v>8</v>
      </c>
      <c r="D5" s="11"/>
      <c r="E5" s="10" t="s">
        <v>9</v>
      </c>
      <c r="F5" s="12" t="s">
        <v>10</v>
      </c>
      <c r="G5" s="12" t="s">
        <v>9</v>
      </c>
      <c r="H5" s="10" t="s">
        <v>10</v>
      </c>
      <c r="I5" s="10" t="s">
        <v>11</v>
      </c>
      <c r="J5" s="11"/>
      <c r="K5" s="10" t="s">
        <v>12</v>
      </c>
    </row>
    <row r="6" spans="1:11" ht="12.75">
      <c r="A6" s="13" t="s">
        <v>13</v>
      </c>
      <c r="B6" s="14"/>
      <c r="C6" s="15"/>
      <c r="D6" s="15"/>
      <c r="E6" s="15"/>
      <c r="F6" s="16"/>
      <c r="G6" s="16"/>
      <c r="H6" s="15"/>
      <c r="I6" s="15"/>
      <c r="J6" s="15"/>
      <c r="K6" s="15"/>
    </row>
    <row r="7" spans="1:11" ht="12.75">
      <c r="A7" s="1" t="s">
        <v>14</v>
      </c>
      <c r="C7" s="15">
        <v>490.4</v>
      </c>
      <c r="D7" s="15"/>
      <c r="E7" s="16">
        <v>20</v>
      </c>
      <c r="F7" s="15">
        <v>140</v>
      </c>
      <c r="G7" s="16">
        <v>7</v>
      </c>
      <c r="H7" s="15">
        <v>105</v>
      </c>
      <c r="J7" s="15"/>
      <c r="K7" s="15"/>
    </row>
    <row r="8" spans="1:11" ht="12.75">
      <c r="A8" s="1" t="s">
        <v>15</v>
      </c>
      <c r="C8" s="15"/>
      <c r="D8" s="15"/>
      <c r="E8" s="16"/>
      <c r="F8" s="15"/>
      <c r="G8" s="16"/>
      <c r="H8" s="15"/>
      <c r="J8" s="15"/>
      <c r="K8" s="15"/>
    </row>
    <row r="9" spans="1:11" ht="12.75">
      <c r="A9" s="1" t="s">
        <v>16</v>
      </c>
      <c r="C9" s="15">
        <v>437.82</v>
      </c>
      <c r="D9" s="15"/>
      <c r="E9" s="16">
        <v>10</v>
      </c>
      <c r="F9" s="15">
        <v>70</v>
      </c>
      <c r="G9" s="16"/>
      <c r="H9" s="15"/>
      <c r="J9" s="15"/>
      <c r="K9" s="15"/>
    </row>
    <row r="10" spans="1:11" ht="12.75">
      <c r="A10" s="1" t="s">
        <v>17</v>
      </c>
      <c r="C10" s="15">
        <v>650.82</v>
      </c>
      <c r="D10" s="15"/>
      <c r="E10" s="16">
        <v>20</v>
      </c>
      <c r="F10" s="15">
        <v>140</v>
      </c>
      <c r="G10" s="16">
        <v>10</v>
      </c>
      <c r="H10" s="15">
        <v>140</v>
      </c>
      <c r="J10" s="15"/>
      <c r="K10" s="15"/>
    </row>
    <row r="11" spans="1:11" ht="12.75">
      <c r="A11" s="1" t="s">
        <v>18</v>
      </c>
      <c r="C11" s="15">
        <v>237</v>
      </c>
      <c r="D11" s="15"/>
      <c r="E11" s="16">
        <v>5</v>
      </c>
      <c r="F11" s="15">
        <v>42.5</v>
      </c>
      <c r="G11" s="16">
        <v>3</v>
      </c>
      <c r="H11" s="15">
        <v>25.5</v>
      </c>
      <c r="J11" s="15"/>
      <c r="K11" s="15"/>
    </row>
    <row r="12" spans="1:11" ht="12.75">
      <c r="A12" s="1" t="s">
        <v>19</v>
      </c>
      <c r="C12" s="15">
        <v>386.41</v>
      </c>
      <c r="D12" s="15"/>
      <c r="E12" s="16">
        <v>15</v>
      </c>
      <c r="F12" s="15">
        <v>105</v>
      </c>
      <c r="G12" s="16">
        <v>15</v>
      </c>
      <c r="H12" s="15">
        <v>105</v>
      </c>
      <c r="J12" s="15"/>
      <c r="K12" s="15"/>
    </row>
    <row r="13" spans="1:11" ht="12.75">
      <c r="A13" s="1" t="s">
        <v>20</v>
      </c>
      <c r="C13" s="15">
        <v>500</v>
      </c>
      <c r="D13" s="15"/>
      <c r="E13" s="16">
        <v>10</v>
      </c>
      <c r="F13" s="15">
        <v>70</v>
      </c>
      <c r="G13" s="16">
        <v>10</v>
      </c>
      <c r="H13" s="15">
        <v>70</v>
      </c>
      <c r="J13" s="15"/>
      <c r="K13" s="15"/>
    </row>
    <row r="14" spans="1:11" s="19" customFormat="1" ht="12.75">
      <c r="A14" s="13" t="s">
        <v>21</v>
      </c>
      <c r="B14" s="13"/>
      <c r="C14" s="17">
        <f>SUM(C7:C13)</f>
        <v>2702.4500000000003</v>
      </c>
      <c r="D14" s="17"/>
      <c r="E14" s="18"/>
      <c r="F14" s="17">
        <f>SUM(F7:F13)</f>
        <v>567.5</v>
      </c>
      <c r="G14" s="18"/>
      <c r="H14" s="17">
        <f>SUM(H7:H13)</f>
        <v>445.5</v>
      </c>
      <c r="I14" s="17">
        <f>F14+H14</f>
        <v>1013</v>
      </c>
      <c r="J14" s="17"/>
      <c r="K14" s="17">
        <f>SUM(C14+F14+H14)</f>
        <v>3715.4500000000003</v>
      </c>
    </row>
    <row r="15" spans="3:11" ht="12.75">
      <c r="C15" s="15"/>
      <c r="D15" s="15"/>
      <c r="E15" s="16"/>
      <c r="F15" s="15"/>
      <c r="G15" s="16"/>
      <c r="H15" s="15"/>
      <c r="J15" s="15"/>
      <c r="K15" s="15"/>
    </row>
    <row r="16" spans="1:11" ht="12.75">
      <c r="A16" s="19" t="s">
        <v>22</v>
      </c>
      <c r="C16" s="15"/>
      <c r="D16" s="15"/>
      <c r="E16" s="16"/>
      <c r="F16" s="15"/>
      <c r="G16" s="16"/>
      <c r="H16" s="15"/>
      <c r="J16" s="15"/>
      <c r="K16" s="15"/>
    </row>
    <row r="17" spans="1:11" ht="12.75">
      <c r="A17" s="1" t="s">
        <v>23</v>
      </c>
      <c r="C17" s="15"/>
      <c r="D17" s="15"/>
      <c r="E17" s="16">
        <v>3</v>
      </c>
      <c r="F17" s="15">
        <v>25.5</v>
      </c>
      <c r="G17" s="16">
        <v>3</v>
      </c>
      <c r="H17" s="15">
        <v>25.5</v>
      </c>
      <c r="J17" s="15"/>
      <c r="K17" s="15"/>
    </row>
    <row r="18" spans="1:11" ht="12.75">
      <c r="A18" s="1" t="s">
        <v>24</v>
      </c>
      <c r="C18" s="15"/>
      <c r="D18" s="15"/>
      <c r="E18" s="16">
        <v>0</v>
      </c>
      <c r="F18" s="15"/>
      <c r="G18" s="16"/>
      <c r="H18" s="15"/>
      <c r="J18" s="15"/>
      <c r="K18" s="15"/>
    </row>
    <row r="19" spans="1:11" ht="12.75">
      <c r="A19" s="1" t="s">
        <v>25</v>
      </c>
      <c r="C19" s="15">
        <v>482.97</v>
      </c>
      <c r="D19" s="15"/>
      <c r="E19" s="16">
        <v>10</v>
      </c>
      <c r="F19" s="15">
        <v>70</v>
      </c>
      <c r="G19" s="16">
        <v>10</v>
      </c>
      <c r="H19" s="15">
        <v>70</v>
      </c>
      <c r="J19" s="15"/>
      <c r="K19" s="15"/>
    </row>
    <row r="20" spans="1:11" ht="12.75">
      <c r="A20" s="1" t="s">
        <v>26</v>
      </c>
      <c r="C20" s="15"/>
      <c r="D20" s="15"/>
      <c r="E20" s="16">
        <v>0</v>
      </c>
      <c r="F20" s="15"/>
      <c r="G20" s="16"/>
      <c r="H20" s="15"/>
      <c r="J20" s="15"/>
      <c r="K20" s="15"/>
    </row>
    <row r="21" spans="1:11" ht="12.75">
      <c r="A21" s="1" t="s">
        <v>27</v>
      </c>
      <c r="C21" s="15"/>
      <c r="D21" s="15"/>
      <c r="E21" s="16">
        <v>0</v>
      </c>
      <c r="F21" s="15"/>
      <c r="G21" s="16"/>
      <c r="H21" s="15"/>
      <c r="J21" s="15"/>
      <c r="K21" s="15"/>
    </row>
    <row r="22" spans="1:11" s="19" customFormat="1" ht="12.75">
      <c r="A22" s="13" t="s">
        <v>28</v>
      </c>
      <c r="B22" s="13"/>
      <c r="C22" s="17">
        <f>SUM(C17:C21)</f>
        <v>482.97</v>
      </c>
      <c r="D22" s="17"/>
      <c r="E22" s="18"/>
      <c r="F22" s="17">
        <f>SUM(F17:F21)</f>
        <v>95.5</v>
      </c>
      <c r="G22" s="18"/>
      <c r="H22" s="17">
        <f>SUM(H17:H21)</f>
        <v>95.5</v>
      </c>
      <c r="I22" s="17">
        <f>F22+H22</f>
        <v>191</v>
      </c>
      <c r="J22" s="17"/>
      <c r="K22" s="17">
        <f>SUM(C22+F22+H22)</f>
        <v>673.97</v>
      </c>
    </row>
    <row r="23" spans="3:11" ht="12.75">
      <c r="C23" s="15"/>
      <c r="D23" s="15"/>
      <c r="E23" s="16"/>
      <c r="F23" s="15"/>
      <c r="G23" s="16"/>
      <c r="H23" s="15"/>
      <c r="J23" s="15"/>
      <c r="K23" s="15"/>
    </row>
    <row r="24" spans="1:11" ht="12.75">
      <c r="A24" s="19" t="s">
        <v>29</v>
      </c>
      <c r="C24" s="15"/>
      <c r="D24" s="15"/>
      <c r="E24" s="16"/>
      <c r="F24" s="15"/>
      <c r="G24" s="16"/>
      <c r="H24" s="15"/>
      <c r="J24" s="15"/>
      <c r="K24" s="15"/>
    </row>
    <row r="25" spans="1:12" ht="12.75">
      <c r="A25" s="1" t="s">
        <v>30</v>
      </c>
      <c r="C25" s="15">
        <v>584.44</v>
      </c>
      <c r="D25" s="15"/>
      <c r="E25" s="16">
        <v>10</v>
      </c>
      <c r="F25" s="15">
        <v>70</v>
      </c>
      <c r="G25" s="16">
        <v>5</v>
      </c>
      <c r="H25" s="15">
        <v>42.5</v>
      </c>
      <c r="J25" s="15"/>
      <c r="K25" s="15"/>
      <c r="L25" s="1">
        <f>55.39+20.07+22.46+54.07</f>
        <v>151.99</v>
      </c>
    </row>
    <row r="26" spans="1:11" ht="12.75">
      <c r="A26" s="1" t="s">
        <v>31</v>
      </c>
      <c r="C26" s="15"/>
      <c r="D26" s="15"/>
      <c r="E26" s="16"/>
      <c r="F26" s="15"/>
      <c r="G26" s="16"/>
      <c r="H26" s="15"/>
      <c r="J26" s="15"/>
      <c r="K26" s="15"/>
    </row>
    <row r="27" spans="1:11" ht="12.75">
      <c r="A27" s="1" t="s">
        <v>32</v>
      </c>
      <c r="C27" s="15"/>
      <c r="D27" s="15"/>
      <c r="E27" s="16"/>
      <c r="F27" s="15"/>
      <c r="G27" s="16"/>
      <c r="H27" s="15"/>
      <c r="J27" s="15"/>
      <c r="K27" s="15"/>
    </row>
    <row r="28" spans="1:11" ht="12.75">
      <c r="A28" s="1" t="s">
        <v>33</v>
      </c>
      <c r="C28" s="15">
        <v>327.78</v>
      </c>
      <c r="D28" s="15"/>
      <c r="E28" s="16">
        <v>10</v>
      </c>
      <c r="F28" s="15">
        <v>70</v>
      </c>
      <c r="G28" s="16">
        <v>10</v>
      </c>
      <c r="H28" s="15">
        <v>70</v>
      </c>
      <c r="J28" s="15"/>
      <c r="K28" s="15"/>
    </row>
    <row r="29" spans="1:11" ht="12.75">
      <c r="A29" s="1" t="s">
        <v>34</v>
      </c>
      <c r="C29" s="15">
        <v>1319</v>
      </c>
      <c r="D29" s="15"/>
      <c r="E29" s="16">
        <v>15</v>
      </c>
      <c r="F29" s="15">
        <v>105</v>
      </c>
      <c r="G29" s="16">
        <v>10</v>
      </c>
      <c r="H29" s="15">
        <v>70</v>
      </c>
      <c r="J29" s="15"/>
      <c r="K29" s="15"/>
    </row>
    <row r="30" spans="1:11" ht="12.75">
      <c r="A30" s="1" t="s">
        <v>35</v>
      </c>
      <c r="C30" s="15">
        <v>169.21</v>
      </c>
      <c r="D30" s="15"/>
      <c r="E30" s="16">
        <v>25</v>
      </c>
      <c r="F30" s="15">
        <v>175</v>
      </c>
      <c r="G30" s="16">
        <v>20</v>
      </c>
      <c r="H30" s="15">
        <v>140</v>
      </c>
      <c r="J30" s="15"/>
      <c r="K30" s="15"/>
    </row>
    <row r="31" spans="1:13" ht="12.75">
      <c r="A31" s="1" t="s">
        <v>36</v>
      </c>
      <c r="C31" s="15">
        <v>3516.86</v>
      </c>
      <c r="D31" s="15"/>
      <c r="E31" s="16">
        <v>25</v>
      </c>
      <c r="F31" s="20">
        <v>79</v>
      </c>
      <c r="G31" s="16">
        <v>50</v>
      </c>
      <c r="H31" s="15">
        <v>350</v>
      </c>
      <c r="J31" s="15"/>
      <c r="K31" s="15"/>
      <c r="M31" s="1" t="s">
        <v>37</v>
      </c>
    </row>
    <row r="32" spans="1:11" ht="12.75">
      <c r="A32" s="1" t="s">
        <v>38</v>
      </c>
      <c r="C32" s="15"/>
      <c r="D32" s="15"/>
      <c r="E32" s="16"/>
      <c r="F32" s="15"/>
      <c r="G32" s="16"/>
      <c r="H32" s="15"/>
      <c r="J32" s="15"/>
      <c r="K32" s="15"/>
    </row>
    <row r="33" spans="1:11" ht="12.75">
      <c r="A33" s="1" t="s">
        <v>39</v>
      </c>
      <c r="C33" s="15"/>
      <c r="D33" s="15"/>
      <c r="E33" s="16"/>
      <c r="F33" s="15"/>
      <c r="G33" s="16"/>
      <c r="H33" s="15"/>
      <c r="J33" s="15"/>
      <c r="K33" s="15"/>
    </row>
    <row r="34" spans="1:11" ht="12.75">
      <c r="A34" s="1" t="s">
        <v>40</v>
      </c>
      <c r="C34" s="15">
        <v>42.4</v>
      </c>
      <c r="D34" s="15"/>
      <c r="E34" s="16">
        <v>12</v>
      </c>
      <c r="F34" s="15">
        <v>84</v>
      </c>
      <c r="G34" s="16">
        <v>12</v>
      </c>
      <c r="H34" s="15">
        <v>84</v>
      </c>
      <c r="J34" s="15"/>
      <c r="K34" s="15"/>
    </row>
    <row r="35" spans="1:11" ht="12.75">
      <c r="A35" s="1" t="s">
        <v>41</v>
      </c>
      <c r="C35" s="15">
        <v>765.04</v>
      </c>
      <c r="D35" s="15"/>
      <c r="E35" s="16"/>
      <c r="F35" s="15"/>
      <c r="G35" s="16"/>
      <c r="H35" s="15"/>
      <c r="J35" s="15"/>
      <c r="K35" s="15"/>
    </row>
    <row r="36" spans="1:11" ht="12.75">
      <c r="A36" s="1" t="s">
        <v>42</v>
      </c>
      <c r="C36" s="15">
        <v>316.47</v>
      </c>
      <c r="D36" s="15"/>
      <c r="E36" s="16">
        <v>10</v>
      </c>
      <c r="F36" s="15">
        <v>70</v>
      </c>
      <c r="G36" s="16">
        <v>10</v>
      </c>
      <c r="H36" s="15">
        <v>70</v>
      </c>
      <c r="J36" s="15"/>
      <c r="K36" s="15"/>
    </row>
    <row r="37" spans="1:12" ht="12.75">
      <c r="A37" s="1" t="s">
        <v>43</v>
      </c>
      <c r="C37" s="15">
        <v>325.08</v>
      </c>
      <c r="D37" s="15"/>
      <c r="E37" s="16">
        <v>5</v>
      </c>
      <c r="F37" s="15">
        <v>42.5</v>
      </c>
      <c r="G37" s="16">
        <v>5</v>
      </c>
      <c r="H37" s="15">
        <v>42.5</v>
      </c>
      <c r="J37" s="15"/>
      <c r="K37" s="15"/>
      <c r="L37" s="1">
        <f>77.42+47.18</f>
        <v>124.6</v>
      </c>
    </row>
    <row r="38" spans="1:11" ht="12.75">
      <c r="A38" s="1" t="s">
        <v>44</v>
      </c>
      <c r="C38" s="15"/>
      <c r="D38" s="15"/>
      <c r="E38" s="16">
        <v>3</v>
      </c>
      <c r="F38" s="15"/>
      <c r="G38" s="16"/>
      <c r="H38" s="15"/>
      <c r="J38" s="15"/>
      <c r="K38" s="15"/>
    </row>
    <row r="39" spans="1:11" ht="12.75">
      <c r="A39" s="1" t="s">
        <v>29</v>
      </c>
      <c r="C39" s="15">
        <v>670</v>
      </c>
      <c r="D39" s="15"/>
      <c r="E39" s="16"/>
      <c r="F39" s="15"/>
      <c r="G39" s="16"/>
      <c r="H39" s="15"/>
      <c r="J39" s="15"/>
      <c r="K39" s="15"/>
    </row>
    <row r="40" spans="1:11" s="19" customFormat="1" ht="12.75">
      <c r="A40" s="13" t="s">
        <v>45</v>
      </c>
      <c r="B40" s="13"/>
      <c r="C40" s="17">
        <f>SUM(C25:C39)</f>
        <v>8036.280000000001</v>
      </c>
      <c r="D40" s="17"/>
      <c r="E40" s="18"/>
      <c r="F40" s="17">
        <f>SUM(F25:F39)</f>
        <v>695.5</v>
      </c>
      <c r="G40" s="18"/>
      <c r="H40" s="17">
        <f>SUM(H25:H39)</f>
        <v>869</v>
      </c>
      <c r="I40" s="17">
        <f>F40+H40</f>
        <v>1564.5</v>
      </c>
      <c r="J40" s="17"/>
      <c r="K40" s="17">
        <f>SUM(C40+F40+H40)</f>
        <v>9600.78</v>
      </c>
    </row>
    <row r="41" spans="3:11" ht="12.75">
      <c r="C41" s="15"/>
      <c r="D41" s="15"/>
      <c r="E41" s="16"/>
      <c r="F41" s="15"/>
      <c r="G41" s="16"/>
      <c r="H41" s="15"/>
      <c r="J41" s="15"/>
      <c r="K41" s="15"/>
    </row>
    <row r="42" spans="1:11" ht="12.75">
      <c r="A42" s="19" t="s">
        <v>46</v>
      </c>
      <c r="C42" s="15"/>
      <c r="D42" s="15"/>
      <c r="E42" s="16"/>
      <c r="F42" s="15"/>
      <c r="G42" s="16"/>
      <c r="H42" s="15"/>
      <c r="J42" s="15"/>
      <c r="K42" s="15"/>
    </row>
    <row r="43" spans="1:11" ht="12.75">
      <c r="A43" s="1" t="s">
        <v>47</v>
      </c>
      <c r="C43" s="15"/>
      <c r="D43" s="15"/>
      <c r="E43" s="16">
        <v>10</v>
      </c>
      <c r="F43" s="15">
        <v>70</v>
      </c>
      <c r="G43" s="16">
        <v>10</v>
      </c>
      <c r="H43" s="15">
        <v>70</v>
      </c>
      <c r="J43" s="15"/>
      <c r="K43" s="15"/>
    </row>
    <row r="44" spans="1:11" ht="12.75">
      <c r="A44" s="1" t="s">
        <v>48</v>
      </c>
      <c r="C44" s="15">
        <v>596</v>
      </c>
      <c r="D44" s="15"/>
      <c r="E44" s="16">
        <v>3</v>
      </c>
      <c r="F44" s="15">
        <v>25.5</v>
      </c>
      <c r="G44" s="16">
        <v>2</v>
      </c>
      <c r="H44" s="15">
        <v>17</v>
      </c>
      <c r="J44" s="15"/>
      <c r="K44" s="15"/>
    </row>
    <row r="45" spans="1:11" ht="12.75">
      <c r="A45" s="1" t="s">
        <v>49</v>
      </c>
      <c r="C45" s="15">
        <v>520.34</v>
      </c>
      <c r="D45" s="15"/>
      <c r="E45" s="16">
        <v>10</v>
      </c>
      <c r="F45" s="15">
        <v>70</v>
      </c>
      <c r="G45" s="16">
        <v>25</v>
      </c>
      <c r="H45" s="15">
        <v>108.75</v>
      </c>
      <c r="J45" s="15"/>
      <c r="K45" s="15"/>
    </row>
    <row r="46" spans="1:11" ht="12.75">
      <c r="A46" s="1" t="s">
        <v>50</v>
      </c>
      <c r="C46" s="15">
        <v>418.77</v>
      </c>
      <c r="D46" s="15"/>
      <c r="E46" s="16"/>
      <c r="F46" s="15"/>
      <c r="G46" s="16"/>
      <c r="H46" s="15"/>
      <c r="J46" s="15"/>
      <c r="K46" s="15"/>
    </row>
    <row r="47" spans="1:11" ht="12.75">
      <c r="A47" s="1" t="s">
        <v>51</v>
      </c>
      <c r="C47" s="15"/>
      <c r="D47" s="15"/>
      <c r="E47" s="16">
        <v>5</v>
      </c>
      <c r="F47" s="15"/>
      <c r="G47" s="16"/>
      <c r="H47" s="15"/>
      <c r="J47" s="15"/>
      <c r="K47" s="15"/>
    </row>
    <row r="48" spans="1:11" ht="12.75">
      <c r="A48" s="1" t="s">
        <v>52</v>
      </c>
      <c r="C48" s="15">
        <v>1180.76</v>
      </c>
      <c r="D48" s="15"/>
      <c r="E48" s="16">
        <v>25</v>
      </c>
      <c r="F48" s="15">
        <v>175</v>
      </c>
      <c r="G48" s="16">
        <v>15</v>
      </c>
      <c r="H48" s="15">
        <v>105</v>
      </c>
      <c r="J48" s="15"/>
      <c r="K48" s="15"/>
    </row>
    <row r="49" spans="1:11" ht="12.75">
      <c r="A49" s="1" t="s">
        <v>53</v>
      </c>
      <c r="C49" s="15"/>
      <c r="D49" s="15"/>
      <c r="E49" s="16">
        <v>25</v>
      </c>
      <c r="F49" s="15">
        <v>175</v>
      </c>
      <c r="G49" s="16"/>
      <c r="H49" s="15"/>
      <c r="J49" s="15"/>
      <c r="K49" s="15"/>
    </row>
    <row r="50" spans="1:11" ht="12.75">
      <c r="A50" s="1" t="s">
        <v>54</v>
      </c>
      <c r="C50" s="15">
        <v>329.92</v>
      </c>
      <c r="D50" s="15"/>
      <c r="E50" s="16">
        <v>20</v>
      </c>
      <c r="F50" s="15">
        <v>140</v>
      </c>
      <c r="G50" s="16">
        <v>20</v>
      </c>
      <c r="H50" s="15">
        <v>140</v>
      </c>
      <c r="J50" s="15"/>
      <c r="K50" s="15"/>
    </row>
    <row r="51" spans="1:12" ht="12.75">
      <c r="A51" s="1" t="s">
        <v>55</v>
      </c>
      <c r="C51" s="15">
        <v>488.37</v>
      </c>
      <c r="D51" s="15"/>
      <c r="E51" s="16">
        <v>22</v>
      </c>
      <c r="F51" s="15">
        <v>154</v>
      </c>
      <c r="G51" s="16">
        <v>17</v>
      </c>
      <c r="H51" s="15">
        <v>119</v>
      </c>
      <c r="J51" s="15"/>
      <c r="K51" s="15"/>
      <c r="L51" s="1">
        <f>78.45+58.16</f>
        <v>136.61</v>
      </c>
    </row>
    <row r="52" spans="1:12" ht="12.75">
      <c r="A52" s="1" t="s">
        <v>56</v>
      </c>
      <c r="C52" s="15">
        <v>1068.76</v>
      </c>
      <c r="D52" s="15"/>
      <c r="E52" s="16">
        <v>25</v>
      </c>
      <c r="F52" s="15">
        <v>175</v>
      </c>
      <c r="G52" s="16">
        <v>25</v>
      </c>
      <c r="H52" s="15">
        <v>175</v>
      </c>
      <c r="J52" s="15"/>
      <c r="K52" s="15"/>
      <c r="L52" s="1">
        <f>40+45+38</f>
        <v>123</v>
      </c>
    </row>
    <row r="53" spans="1:11" ht="12.75">
      <c r="A53" s="1" t="s">
        <v>57</v>
      </c>
      <c r="C53" s="15">
        <v>448.98</v>
      </c>
      <c r="D53" s="15"/>
      <c r="E53" s="16">
        <v>5</v>
      </c>
      <c r="F53" s="15">
        <v>42.5</v>
      </c>
      <c r="G53" s="16">
        <v>5</v>
      </c>
      <c r="H53" s="15">
        <v>42.5</v>
      </c>
      <c r="J53" s="15"/>
      <c r="K53" s="15"/>
    </row>
    <row r="54" spans="1:11" ht="12.75">
      <c r="A54" s="1" t="s">
        <v>58</v>
      </c>
      <c r="C54" s="15"/>
      <c r="D54" s="15"/>
      <c r="E54" s="16">
        <v>10</v>
      </c>
      <c r="F54" s="15">
        <v>70</v>
      </c>
      <c r="G54" s="16">
        <v>10</v>
      </c>
      <c r="H54" s="15">
        <v>70</v>
      </c>
      <c r="J54" s="15" t="s">
        <v>59</v>
      </c>
      <c r="K54" s="15" t="s">
        <v>59</v>
      </c>
    </row>
    <row r="55" spans="1:11" s="19" customFormat="1" ht="12.75">
      <c r="A55" s="13" t="s">
        <v>60</v>
      </c>
      <c r="B55" s="13"/>
      <c r="C55" s="17">
        <f>SUM(C43:C54)</f>
        <v>5051.9</v>
      </c>
      <c r="D55" s="17"/>
      <c r="E55" s="17"/>
      <c r="F55" s="17">
        <f>SUM(F43:F54)</f>
        <v>1097</v>
      </c>
      <c r="G55" s="18"/>
      <c r="H55" s="17">
        <f>SUM(H43:H54)</f>
        <v>847.25</v>
      </c>
      <c r="I55" s="17">
        <f>F55+H55</f>
        <v>1944.25</v>
      </c>
      <c r="J55" s="17"/>
      <c r="K55" s="17">
        <f>SUM(C55+F55+H55)</f>
        <v>6996.15</v>
      </c>
    </row>
    <row r="56" spans="3:11" ht="12.75">
      <c r="C56" s="15"/>
      <c r="D56" s="15"/>
      <c r="E56" s="15"/>
      <c r="F56" s="15"/>
      <c r="G56" s="16"/>
      <c r="H56" s="15"/>
      <c r="J56" s="15"/>
      <c r="K56" s="15"/>
    </row>
    <row r="57" spans="1:11" ht="12.75">
      <c r="A57" s="19" t="s">
        <v>61</v>
      </c>
      <c r="C57" s="15">
        <v>100</v>
      </c>
      <c r="D57" s="15"/>
      <c r="E57" s="15"/>
      <c r="F57" s="16"/>
      <c r="G57" s="16"/>
      <c r="H57" s="15"/>
      <c r="I57" s="15"/>
      <c r="J57" s="15"/>
      <c r="K57" s="15"/>
    </row>
    <row r="58" spans="1:11" ht="12.75">
      <c r="A58" s="1" t="s">
        <v>62</v>
      </c>
      <c r="C58" s="15">
        <v>490.31</v>
      </c>
      <c r="D58" s="15"/>
      <c r="E58" s="16">
        <v>10</v>
      </c>
      <c r="F58" s="21">
        <v>70</v>
      </c>
      <c r="G58" s="16">
        <v>10</v>
      </c>
      <c r="H58" s="15">
        <v>70</v>
      </c>
      <c r="I58" s="15"/>
      <c r="J58" s="15"/>
      <c r="K58" s="15"/>
    </row>
    <row r="59" spans="1:11" s="1" customFormat="1" ht="12.75">
      <c r="A59" s="1" t="s">
        <v>63</v>
      </c>
      <c r="C59" s="15"/>
      <c r="D59" s="15"/>
      <c r="E59" s="16"/>
      <c r="G59" s="16"/>
      <c r="H59" s="15"/>
      <c r="I59" s="15"/>
      <c r="J59" s="15"/>
      <c r="K59" s="15"/>
    </row>
    <row r="60" spans="1:11" ht="12.75">
      <c r="A60" s="1" t="s">
        <v>64</v>
      </c>
      <c r="C60" s="15">
        <v>90.75</v>
      </c>
      <c r="D60" s="15"/>
      <c r="E60" s="16">
        <v>5</v>
      </c>
      <c r="F60" s="21">
        <v>42.5</v>
      </c>
      <c r="G60" s="16">
        <v>5</v>
      </c>
      <c r="H60" s="15">
        <v>42.5</v>
      </c>
      <c r="I60" s="15"/>
      <c r="J60" s="15"/>
      <c r="K60" s="15"/>
    </row>
    <row r="61" spans="1:12" ht="12.75">
      <c r="A61" s="1" t="s">
        <v>65</v>
      </c>
      <c r="C61" s="15">
        <v>4496.88</v>
      </c>
      <c r="D61" s="15"/>
      <c r="E61" s="16">
        <v>15</v>
      </c>
      <c r="F61" s="15">
        <v>105</v>
      </c>
      <c r="G61" s="16">
        <v>15</v>
      </c>
      <c r="H61" s="15">
        <v>105</v>
      </c>
      <c r="J61" s="15"/>
      <c r="K61" s="15"/>
      <c r="L61" s="1">
        <f>266.43+206.27+360.96</f>
        <v>833.6600000000001</v>
      </c>
    </row>
    <row r="62" spans="1:11" ht="12.75">
      <c r="A62" s="1" t="s">
        <v>66</v>
      </c>
      <c r="C62" s="15">
        <v>923.31</v>
      </c>
      <c r="D62" s="15"/>
      <c r="E62" s="16">
        <v>15</v>
      </c>
      <c r="F62" s="15">
        <v>105</v>
      </c>
      <c r="G62" s="16">
        <v>15</v>
      </c>
      <c r="H62" s="15">
        <v>105</v>
      </c>
      <c r="J62" s="15"/>
      <c r="K62" s="15"/>
    </row>
    <row r="63" spans="1:11" ht="12.75">
      <c r="A63" s="1" t="s">
        <v>67</v>
      </c>
      <c r="C63" s="15">
        <v>426.24</v>
      </c>
      <c r="D63" s="15"/>
      <c r="E63" s="16">
        <v>25</v>
      </c>
      <c r="F63" s="15">
        <v>175</v>
      </c>
      <c r="G63" s="16">
        <v>10</v>
      </c>
      <c r="H63" s="15">
        <v>70</v>
      </c>
      <c r="J63" s="15"/>
      <c r="K63" s="15"/>
    </row>
    <row r="64" spans="1:11" ht="12.75">
      <c r="A64" s="1" t="s">
        <v>61</v>
      </c>
      <c r="C64" s="15"/>
      <c r="D64" s="15"/>
      <c r="E64" s="16"/>
      <c r="F64" s="15"/>
      <c r="G64" s="16"/>
      <c r="H64" s="15"/>
      <c r="J64" s="15"/>
      <c r="K64" s="15"/>
    </row>
    <row r="65" spans="1:11" ht="12.75">
      <c r="A65" s="13" t="s">
        <v>68</v>
      </c>
      <c r="B65" s="13"/>
      <c r="C65" s="17">
        <f>SUM(C58:C64)</f>
        <v>6427.490000000001</v>
      </c>
      <c r="D65" s="17"/>
      <c r="E65" s="18"/>
      <c r="F65" s="17">
        <f>SUM(F58:F64)</f>
        <v>497.5</v>
      </c>
      <c r="G65" s="18"/>
      <c r="H65" s="17">
        <f>SUM(H58:H64)</f>
        <v>392.5</v>
      </c>
      <c r="I65" s="17">
        <f>F65+H65</f>
        <v>890</v>
      </c>
      <c r="J65" s="17"/>
      <c r="K65" s="17">
        <f>SUM(C65+F65+H65)</f>
        <v>7317.490000000001</v>
      </c>
    </row>
    <row r="66" spans="1:11" s="19" customFormat="1" ht="12.75">
      <c r="A66" s="1"/>
      <c r="B66" s="1"/>
      <c r="C66" s="15"/>
      <c r="D66" s="15"/>
      <c r="E66" s="16"/>
      <c r="F66" s="15"/>
      <c r="G66" s="16"/>
      <c r="H66" s="15"/>
      <c r="J66" s="15"/>
      <c r="K66" s="15"/>
    </row>
    <row r="67" spans="1:11" ht="12.75">
      <c r="A67" s="19" t="s">
        <v>69</v>
      </c>
      <c r="C67" s="15"/>
      <c r="D67" s="15"/>
      <c r="E67" s="16"/>
      <c r="F67" s="15"/>
      <c r="G67" s="16"/>
      <c r="H67" s="15"/>
      <c r="J67" s="15"/>
      <c r="K67" s="15"/>
    </row>
    <row r="68" spans="1:12" ht="12.75">
      <c r="A68" s="1" t="s">
        <v>70</v>
      </c>
      <c r="C68" s="15">
        <v>584.55</v>
      </c>
      <c r="D68" s="15"/>
      <c r="E68" s="16">
        <v>15</v>
      </c>
      <c r="F68" s="15">
        <v>105</v>
      </c>
      <c r="G68" s="16"/>
      <c r="H68" s="15"/>
      <c r="J68" s="15"/>
      <c r="K68" s="15"/>
      <c r="L68" s="1">
        <f>74.55+57.5</f>
        <v>132.05</v>
      </c>
    </row>
    <row r="69" spans="1:11" ht="12.75">
      <c r="A69" s="1" t="s">
        <v>71</v>
      </c>
      <c r="C69" s="15">
        <v>377.43</v>
      </c>
      <c r="D69" s="15"/>
      <c r="E69" s="16">
        <v>10</v>
      </c>
      <c r="F69" s="22"/>
      <c r="G69" s="16"/>
      <c r="H69" s="15"/>
      <c r="J69" s="15"/>
      <c r="K69" s="15"/>
    </row>
    <row r="70" spans="1:11" ht="12.75">
      <c r="A70" s="1" t="s">
        <v>72</v>
      </c>
      <c r="C70" s="15"/>
      <c r="D70" s="15"/>
      <c r="E70" s="16"/>
      <c r="F70" s="15"/>
      <c r="G70" s="16"/>
      <c r="H70" s="15"/>
      <c r="J70" s="15"/>
      <c r="K70" s="15"/>
    </row>
    <row r="71" spans="1:11" ht="12.75">
      <c r="A71" s="1" t="s">
        <v>73</v>
      </c>
      <c r="C71" s="15">
        <v>1818.25</v>
      </c>
      <c r="D71" s="15"/>
      <c r="E71" s="16">
        <v>20</v>
      </c>
      <c r="F71" s="15">
        <v>140</v>
      </c>
      <c r="G71" s="16">
        <v>20</v>
      </c>
      <c r="H71" s="15">
        <v>140</v>
      </c>
      <c r="J71" s="15"/>
      <c r="K71" s="15"/>
    </row>
    <row r="72" spans="1:11" ht="12.75">
      <c r="A72" s="1" t="s">
        <v>74</v>
      </c>
      <c r="C72" s="22"/>
      <c r="D72" s="15"/>
      <c r="E72" s="16">
        <v>5</v>
      </c>
      <c r="F72" s="1">
        <v>42.5</v>
      </c>
      <c r="G72" s="16"/>
      <c r="H72" s="15"/>
      <c r="J72" s="15"/>
      <c r="K72" s="15"/>
    </row>
    <row r="73" spans="1:11" ht="12.75">
      <c r="A73" s="1" t="s">
        <v>75</v>
      </c>
      <c r="C73" s="15">
        <v>1250</v>
      </c>
      <c r="D73" s="15"/>
      <c r="E73" s="16">
        <v>10</v>
      </c>
      <c r="F73" s="15">
        <v>70</v>
      </c>
      <c r="G73" s="16"/>
      <c r="H73" s="15"/>
      <c r="J73" s="15"/>
      <c r="K73" s="15"/>
    </row>
    <row r="74" spans="1:11" ht="12.75">
      <c r="A74" s="13" t="s">
        <v>76</v>
      </c>
      <c r="B74" s="13"/>
      <c r="C74" s="17">
        <f>SUM(C68:C73)</f>
        <v>4030.2299999999996</v>
      </c>
      <c r="D74" s="17"/>
      <c r="E74" s="18"/>
      <c r="F74" s="17">
        <f>SUM(F68:F73)</f>
        <v>357.5</v>
      </c>
      <c r="G74" s="18"/>
      <c r="H74" s="17">
        <f>SUM(H68:H73)</f>
        <v>140</v>
      </c>
      <c r="I74" s="17">
        <f>F74+H74</f>
        <v>497.5</v>
      </c>
      <c r="J74" s="17"/>
      <c r="K74" s="17">
        <f>SUM(C74+F74+H74)</f>
        <v>4527.73</v>
      </c>
    </row>
    <row r="75" spans="1:11" s="19" customFormat="1" ht="12.75">
      <c r="A75" s="1"/>
      <c r="B75" s="1"/>
      <c r="C75" s="15"/>
      <c r="D75" s="15"/>
      <c r="E75" s="16"/>
      <c r="F75" s="15"/>
      <c r="G75" s="16"/>
      <c r="H75" s="15"/>
      <c r="J75" s="15"/>
      <c r="K75" s="15"/>
    </row>
    <row r="76" spans="1:11" ht="12.75">
      <c r="A76" s="19" t="s">
        <v>77</v>
      </c>
      <c r="C76" s="15"/>
      <c r="D76" s="15"/>
      <c r="E76" s="16"/>
      <c r="F76" s="15"/>
      <c r="G76" s="16"/>
      <c r="H76" s="15"/>
      <c r="J76" s="15"/>
      <c r="K76" s="15"/>
    </row>
    <row r="77" spans="1:11" ht="12.75">
      <c r="A77" s="1" t="s">
        <v>78</v>
      </c>
      <c r="C77" s="15">
        <v>826.44</v>
      </c>
      <c r="D77" s="15"/>
      <c r="E77" s="16">
        <v>10</v>
      </c>
      <c r="F77" s="15">
        <v>70</v>
      </c>
      <c r="G77" s="16">
        <v>10</v>
      </c>
      <c r="H77" s="15">
        <v>70</v>
      </c>
      <c r="J77" s="15"/>
      <c r="K77" s="15"/>
    </row>
    <row r="78" spans="1:13" ht="12.75">
      <c r="A78" s="1" t="s">
        <v>79</v>
      </c>
      <c r="C78" s="15">
        <v>110</v>
      </c>
      <c r="D78" s="15"/>
      <c r="E78" s="16">
        <v>10</v>
      </c>
      <c r="F78" s="15">
        <v>140</v>
      </c>
      <c r="G78" s="16">
        <v>15</v>
      </c>
      <c r="H78" s="15">
        <v>105</v>
      </c>
      <c r="J78" s="15"/>
      <c r="K78" s="15"/>
      <c r="M78" s="1" t="s">
        <v>80</v>
      </c>
    </row>
    <row r="79" spans="1:11" ht="12.75">
      <c r="A79" s="1" t="s">
        <v>81</v>
      </c>
      <c r="C79" s="15"/>
      <c r="D79" s="15"/>
      <c r="E79" s="16">
        <v>15</v>
      </c>
      <c r="F79" s="15">
        <v>105</v>
      </c>
      <c r="G79" s="16">
        <v>15</v>
      </c>
      <c r="H79" s="15">
        <v>105</v>
      </c>
      <c r="J79" s="15"/>
      <c r="K79" s="15"/>
    </row>
    <row r="80" spans="1:13" ht="12.75">
      <c r="A80" s="1" t="s">
        <v>82</v>
      </c>
      <c r="C80" s="15">
        <v>1395</v>
      </c>
      <c r="D80" s="15"/>
      <c r="E80" s="16">
        <v>25</v>
      </c>
      <c r="F80" s="15">
        <v>437.5</v>
      </c>
      <c r="G80" s="16"/>
      <c r="H80" s="15"/>
      <c r="J80" s="15"/>
      <c r="K80" s="15"/>
      <c r="M80" s="1" t="s">
        <v>83</v>
      </c>
    </row>
    <row r="81" spans="1:11" ht="12.75">
      <c r="A81" s="1" t="s">
        <v>84</v>
      </c>
      <c r="C81" s="15"/>
      <c r="D81" s="15"/>
      <c r="E81" s="16"/>
      <c r="F81" s="15"/>
      <c r="G81" s="16"/>
      <c r="H81" s="15"/>
      <c r="J81" s="15"/>
      <c r="K81" s="15"/>
    </row>
    <row r="82" spans="1:11" ht="12.75">
      <c r="A82" s="1" t="s">
        <v>85</v>
      </c>
      <c r="C82" s="15"/>
      <c r="D82" s="15"/>
      <c r="E82" s="16">
        <v>10</v>
      </c>
      <c r="F82" s="15">
        <v>70</v>
      </c>
      <c r="G82" s="16"/>
      <c r="H82" s="15"/>
      <c r="J82" s="15"/>
      <c r="K82" s="15"/>
    </row>
    <row r="83" spans="1:11" ht="12.75">
      <c r="A83" s="1" t="s">
        <v>86</v>
      </c>
      <c r="C83" s="15">
        <v>1091.86</v>
      </c>
      <c r="D83" s="15"/>
      <c r="E83" s="16">
        <v>20</v>
      </c>
      <c r="F83" s="15">
        <v>140</v>
      </c>
      <c r="G83" s="16">
        <v>15</v>
      </c>
      <c r="H83" s="15">
        <v>105</v>
      </c>
      <c r="J83" s="15"/>
      <c r="K83" s="15"/>
    </row>
    <row r="84" spans="1:13" ht="12.75">
      <c r="A84" s="1" t="s">
        <v>87</v>
      </c>
      <c r="C84" s="15"/>
      <c r="D84" s="15"/>
      <c r="E84" s="16">
        <v>0</v>
      </c>
      <c r="F84" s="15">
        <v>70</v>
      </c>
      <c r="G84" s="16"/>
      <c r="H84" s="15"/>
      <c r="J84" s="15"/>
      <c r="K84" s="15"/>
      <c r="M84" s="1" t="s">
        <v>88</v>
      </c>
    </row>
    <row r="85" spans="1:11" ht="12.75">
      <c r="A85" s="1" t="s">
        <v>89</v>
      </c>
      <c r="C85" s="15">
        <v>276.18</v>
      </c>
      <c r="D85" s="15"/>
      <c r="E85" s="16">
        <v>10</v>
      </c>
      <c r="F85" s="15">
        <v>70</v>
      </c>
      <c r="G85" s="16"/>
      <c r="H85" s="15"/>
      <c r="J85" s="15"/>
      <c r="K85" s="15"/>
    </row>
    <row r="86" spans="1:11" ht="12.75">
      <c r="A86" s="1" t="s">
        <v>90</v>
      </c>
      <c r="C86" s="15">
        <v>498.46</v>
      </c>
      <c r="D86" s="15"/>
      <c r="E86" s="16"/>
      <c r="F86" s="15"/>
      <c r="G86" s="16"/>
      <c r="H86" s="15"/>
      <c r="J86" s="15"/>
      <c r="K86" s="15"/>
    </row>
    <row r="87" spans="1:11" ht="12.75">
      <c r="A87" s="1" t="s">
        <v>91</v>
      </c>
      <c r="C87" s="15">
        <v>445.34</v>
      </c>
      <c r="D87" s="15"/>
      <c r="E87" s="16">
        <v>30</v>
      </c>
      <c r="F87" s="15">
        <v>175</v>
      </c>
      <c r="G87" s="16">
        <v>30</v>
      </c>
      <c r="H87" s="15">
        <v>210</v>
      </c>
      <c r="J87" s="15"/>
      <c r="K87" s="15"/>
    </row>
    <row r="88" spans="1:11" ht="12.75">
      <c r="A88" s="1" t="s">
        <v>77</v>
      </c>
      <c r="C88" s="15"/>
      <c r="D88" s="15"/>
      <c r="E88" s="16"/>
      <c r="F88" s="15"/>
      <c r="G88" s="16"/>
      <c r="H88" s="15"/>
      <c r="J88" s="15"/>
      <c r="K88" s="15"/>
    </row>
    <row r="89" spans="1:11" ht="12.75">
      <c r="A89" s="13" t="s">
        <v>92</v>
      </c>
      <c r="B89" s="13"/>
      <c r="C89" s="17">
        <f>SUM(C77:C88)</f>
        <v>4643.28</v>
      </c>
      <c r="D89" s="17"/>
      <c r="E89" s="18"/>
      <c r="F89" s="17">
        <f>SUM(F77:F87)</f>
        <v>1277.5</v>
      </c>
      <c r="G89" s="18"/>
      <c r="H89" s="17">
        <f>SUM(H77:H87)</f>
        <v>595</v>
      </c>
      <c r="I89" s="17">
        <f>F89+H89</f>
        <v>1872.5</v>
      </c>
      <c r="J89" s="17"/>
      <c r="K89" s="17">
        <f>SUM(C89+F89+H89)</f>
        <v>6515.78</v>
      </c>
    </row>
    <row r="90" spans="1:11" s="19" customFormat="1" ht="12.75">
      <c r="A90" s="1"/>
      <c r="B90" s="1"/>
      <c r="C90" s="15"/>
      <c r="D90" s="15"/>
      <c r="E90" s="16"/>
      <c r="F90" s="15"/>
      <c r="G90" s="16"/>
      <c r="H90" s="15"/>
      <c r="J90" s="15"/>
      <c r="K90" s="15"/>
    </row>
    <row r="91" spans="1:11" ht="12.75">
      <c r="A91" s="19" t="s">
        <v>93</v>
      </c>
      <c r="C91" s="15"/>
      <c r="D91" s="15"/>
      <c r="E91" s="16"/>
      <c r="F91" s="15"/>
      <c r="G91" s="16"/>
      <c r="H91" s="15"/>
      <c r="J91" s="15"/>
      <c r="K91" s="15"/>
    </row>
    <row r="92" spans="1:13" ht="12.75">
      <c r="A92" s="1" t="s">
        <v>94</v>
      </c>
      <c r="C92" s="15"/>
      <c r="D92" s="15"/>
      <c r="E92" s="16">
        <v>10</v>
      </c>
      <c r="F92" s="15">
        <v>70</v>
      </c>
      <c r="G92" s="16">
        <v>12</v>
      </c>
      <c r="H92" s="15">
        <v>87</v>
      </c>
      <c r="J92" s="15"/>
      <c r="K92" s="15"/>
      <c r="M92" s="1" t="s">
        <v>95</v>
      </c>
    </row>
    <row r="93" spans="1:12" ht="12.75">
      <c r="A93" s="1" t="s">
        <v>96</v>
      </c>
      <c r="C93" s="15">
        <v>1571.02</v>
      </c>
      <c r="D93" s="15"/>
      <c r="E93" s="16">
        <v>10</v>
      </c>
      <c r="F93" s="15">
        <v>70</v>
      </c>
      <c r="G93" s="16">
        <v>10</v>
      </c>
      <c r="H93" s="15">
        <v>70</v>
      </c>
      <c r="J93" s="15"/>
      <c r="K93" s="15"/>
      <c r="L93" s="1">
        <f>96.56+110.69</f>
        <v>207.25</v>
      </c>
    </row>
    <row r="94" spans="1:11" ht="12.75">
      <c r="A94" s="1" t="s">
        <v>97</v>
      </c>
      <c r="C94" s="15"/>
      <c r="D94" s="15"/>
      <c r="E94" s="16">
        <v>0</v>
      </c>
      <c r="F94" s="15"/>
      <c r="G94" s="16"/>
      <c r="H94" s="15"/>
      <c r="J94" s="15"/>
      <c r="K94" s="15"/>
    </row>
    <row r="95" spans="1:11" ht="12.75">
      <c r="A95" s="1" t="s">
        <v>98</v>
      </c>
      <c r="C95" s="15">
        <v>2008.81</v>
      </c>
      <c r="D95" s="15"/>
      <c r="E95" s="16">
        <v>25</v>
      </c>
      <c r="F95" s="15">
        <v>175</v>
      </c>
      <c r="G95" s="16">
        <v>25</v>
      </c>
      <c r="H95" s="15">
        <v>175</v>
      </c>
      <c r="J95" s="15"/>
      <c r="K95" s="15"/>
    </row>
    <row r="96" spans="1:11" ht="12.75">
      <c r="A96" s="1" t="s">
        <v>99</v>
      </c>
      <c r="C96" s="15">
        <v>192.59</v>
      </c>
      <c r="D96" s="15"/>
      <c r="E96" s="16">
        <v>20</v>
      </c>
      <c r="F96" s="15">
        <v>140</v>
      </c>
      <c r="G96" s="16"/>
      <c r="H96" s="15"/>
      <c r="J96" s="15"/>
      <c r="K96" s="15"/>
    </row>
    <row r="97" spans="1:11" ht="12.75">
      <c r="A97" s="1" t="s">
        <v>100</v>
      </c>
      <c r="C97" s="15">
        <v>1855.92</v>
      </c>
      <c r="D97" s="15"/>
      <c r="E97" s="16">
        <v>10</v>
      </c>
      <c r="F97" s="15">
        <v>70</v>
      </c>
      <c r="G97" s="16">
        <v>10</v>
      </c>
      <c r="H97" s="15">
        <v>70</v>
      </c>
      <c r="J97" s="15"/>
      <c r="K97" s="15"/>
    </row>
    <row r="98" spans="1:13" ht="12.75">
      <c r="A98" s="1" t="s">
        <v>101</v>
      </c>
      <c r="C98" s="15">
        <v>306.25</v>
      </c>
      <c r="D98" s="15"/>
      <c r="E98" s="16">
        <v>1</v>
      </c>
      <c r="F98" s="15">
        <v>8.5</v>
      </c>
      <c r="G98" s="16">
        <v>1</v>
      </c>
      <c r="H98" s="15">
        <v>8.5</v>
      </c>
      <c r="J98" s="15"/>
      <c r="K98" s="15"/>
      <c r="M98" s="1" t="s">
        <v>102</v>
      </c>
    </row>
    <row r="99" spans="1:11" ht="12.75">
      <c r="A99" s="1" t="s">
        <v>103</v>
      </c>
      <c r="C99" s="15">
        <v>330</v>
      </c>
      <c r="D99" s="15"/>
      <c r="E99" s="16">
        <v>10</v>
      </c>
      <c r="F99" s="15">
        <v>70</v>
      </c>
      <c r="G99" s="16">
        <v>10</v>
      </c>
      <c r="H99" s="15">
        <v>70</v>
      </c>
      <c r="J99" s="15"/>
      <c r="K99" s="15"/>
    </row>
    <row r="100" spans="1:11" ht="12.75">
      <c r="A100" s="1" t="s">
        <v>104</v>
      </c>
      <c r="B100" s="1">
        <v>92.39</v>
      </c>
      <c r="C100" s="22">
        <v>199.75</v>
      </c>
      <c r="D100" s="15"/>
      <c r="E100" s="16">
        <v>5</v>
      </c>
      <c r="F100" s="15"/>
      <c r="G100" s="16">
        <v>10</v>
      </c>
      <c r="H100" s="15">
        <v>70</v>
      </c>
      <c r="J100" s="15"/>
      <c r="K100" s="15"/>
    </row>
    <row r="101" spans="1:12" ht="12.75">
      <c r="A101" s="1" t="s">
        <v>105</v>
      </c>
      <c r="C101" s="15">
        <v>310.24</v>
      </c>
      <c r="D101" s="15"/>
      <c r="E101" s="16">
        <v>15</v>
      </c>
      <c r="F101" s="15">
        <v>105</v>
      </c>
      <c r="G101" s="16">
        <v>15</v>
      </c>
      <c r="H101" s="15">
        <v>105</v>
      </c>
      <c r="J101" s="15"/>
      <c r="K101" s="15"/>
      <c r="L101" s="1">
        <f>92.99+25</f>
        <v>117.99</v>
      </c>
    </row>
    <row r="102" spans="1:11" ht="12.75">
      <c r="A102" s="1" t="s">
        <v>93</v>
      </c>
      <c r="C102" s="15"/>
      <c r="D102" s="15"/>
      <c r="E102" s="16"/>
      <c r="F102" s="15"/>
      <c r="G102" s="16"/>
      <c r="H102" s="15"/>
      <c r="J102" s="15"/>
      <c r="K102" s="15"/>
    </row>
    <row r="103" spans="1:11" ht="12.75">
      <c r="A103" s="13" t="s">
        <v>106</v>
      </c>
      <c r="B103" s="13"/>
      <c r="C103" s="17">
        <f>SUM(C92:C102)</f>
        <v>6774.58</v>
      </c>
      <c r="D103" s="17"/>
      <c r="E103" s="18"/>
      <c r="F103" s="17">
        <f>SUM(F92:F102)</f>
        <v>708.5</v>
      </c>
      <c r="G103" s="18"/>
      <c r="H103" s="17">
        <f>SUM(H92:H102)</f>
        <v>655.5</v>
      </c>
      <c r="I103" s="17">
        <f>F103+H103</f>
        <v>1364</v>
      </c>
      <c r="J103" s="17"/>
      <c r="K103" s="17">
        <f>SUM(C103+F103+H103)</f>
        <v>8138.58</v>
      </c>
    </row>
    <row r="104" spans="1:11" ht="12.75">
      <c r="A104" s="23"/>
      <c r="B104" s="23"/>
      <c r="C104" s="17"/>
      <c r="D104" s="17"/>
      <c r="E104" s="18"/>
      <c r="F104" s="17"/>
      <c r="G104" s="18"/>
      <c r="H104" s="17"/>
      <c r="J104" s="17"/>
      <c r="K104" s="17"/>
    </row>
    <row r="105" spans="1:11" ht="12.75">
      <c r="A105" s="19" t="s">
        <v>107</v>
      </c>
      <c r="C105" s="15"/>
      <c r="D105" s="15"/>
      <c r="E105" s="16"/>
      <c r="F105" s="15"/>
      <c r="G105" s="16"/>
      <c r="H105" s="15"/>
      <c r="J105" s="15"/>
      <c r="K105" s="15"/>
    </row>
    <row r="106" spans="1:11" ht="12.75">
      <c r="A106" s="1" t="s">
        <v>108</v>
      </c>
      <c r="C106" s="15"/>
      <c r="D106" s="15"/>
      <c r="E106" s="16"/>
      <c r="F106" s="15"/>
      <c r="G106" s="16"/>
      <c r="H106" s="15"/>
      <c r="J106" s="15"/>
      <c r="K106" s="15"/>
    </row>
    <row r="107" spans="1:11" ht="12.75">
      <c r="A107" s="1" t="s">
        <v>109</v>
      </c>
      <c r="C107" s="15">
        <v>789.57</v>
      </c>
      <c r="D107" s="15"/>
      <c r="E107" s="16">
        <v>15</v>
      </c>
      <c r="F107" s="15">
        <v>105</v>
      </c>
      <c r="G107" s="16"/>
      <c r="H107" s="15"/>
      <c r="J107" s="15"/>
      <c r="K107" s="15"/>
    </row>
    <row r="108" spans="1:11" ht="12.75">
      <c r="A108" s="1" t="s">
        <v>110</v>
      </c>
      <c r="C108" s="15">
        <v>365</v>
      </c>
      <c r="D108" s="15"/>
      <c r="E108" s="16">
        <v>4</v>
      </c>
      <c r="F108" s="15">
        <v>34</v>
      </c>
      <c r="G108" s="16">
        <v>4</v>
      </c>
      <c r="H108" s="15">
        <v>34</v>
      </c>
      <c r="J108" s="15"/>
      <c r="K108" s="15"/>
    </row>
    <row r="109" spans="1:11" ht="12.75">
      <c r="A109" s="1" t="s">
        <v>111</v>
      </c>
      <c r="C109" s="15"/>
      <c r="D109" s="15"/>
      <c r="E109" s="16">
        <v>2</v>
      </c>
      <c r="F109" s="15"/>
      <c r="G109" s="16"/>
      <c r="H109" s="15"/>
      <c r="J109" s="15"/>
      <c r="K109" s="15"/>
    </row>
    <row r="110" spans="1:11" ht="12.75">
      <c r="A110" s="1" t="s">
        <v>112</v>
      </c>
      <c r="C110" s="15"/>
      <c r="D110" s="15"/>
      <c r="E110" s="16"/>
      <c r="F110" s="15"/>
      <c r="G110" s="16"/>
      <c r="H110" s="15"/>
      <c r="J110" s="15"/>
      <c r="K110" s="15"/>
    </row>
    <row r="111" spans="3:11" s="1" customFormat="1" ht="12.75">
      <c r="C111" s="15"/>
      <c r="D111" s="15"/>
      <c r="E111" s="16"/>
      <c r="G111" s="16"/>
      <c r="H111" s="15"/>
      <c r="I111" s="15"/>
      <c r="J111" s="15"/>
      <c r="K111" s="15"/>
    </row>
    <row r="112" spans="1:11" s="1" customFormat="1" ht="12.75">
      <c r="A112" s="1" t="s">
        <v>113</v>
      </c>
      <c r="C112" s="15"/>
      <c r="D112" s="15"/>
      <c r="E112" s="16"/>
      <c r="G112" s="16"/>
      <c r="H112" s="15"/>
      <c r="I112" s="15"/>
      <c r="J112" s="15"/>
      <c r="K112" s="15"/>
    </row>
    <row r="113" spans="1:11" s="19" customFormat="1" ht="12.75">
      <c r="A113" s="1" t="s">
        <v>114</v>
      </c>
      <c r="B113" s="1"/>
      <c r="C113" s="15"/>
      <c r="D113" s="15"/>
      <c r="E113" s="16"/>
      <c r="G113" s="16"/>
      <c r="H113" s="15"/>
      <c r="I113" s="15"/>
      <c r="J113" s="15"/>
      <c r="K113" s="15"/>
    </row>
    <row r="114" spans="1:11" s="1" customFormat="1" ht="12.75">
      <c r="A114" s="1" t="s">
        <v>115</v>
      </c>
      <c r="C114" s="15"/>
      <c r="D114" s="15"/>
      <c r="E114" s="16"/>
      <c r="G114" s="16"/>
      <c r="H114" s="15"/>
      <c r="I114" s="15"/>
      <c r="J114" s="15"/>
      <c r="K114" s="15"/>
    </row>
    <row r="115" spans="1:11" s="1" customFormat="1" ht="12.75">
      <c r="A115" s="1" t="s">
        <v>116</v>
      </c>
      <c r="C115" s="15"/>
      <c r="D115" s="15"/>
      <c r="E115" s="16"/>
      <c r="G115" s="16"/>
      <c r="H115" s="15"/>
      <c r="I115" s="15"/>
      <c r="J115" s="15"/>
      <c r="K115" s="15"/>
    </row>
    <row r="116" spans="1:11" s="1" customFormat="1" ht="12.75">
      <c r="A116" s="1" t="s">
        <v>117</v>
      </c>
      <c r="C116" s="15"/>
      <c r="D116" s="15"/>
      <c r="E116" s="16"/>
      <c r="G116" s="16"/>
      <c r="H116" s="15"/>
      <c r="I116" s="15"/>
      <c r="J116" s="15"/>
      <c r="K116" s="15"/>
    </row>
    <row r="117" spans="1:11" s="1" customFormat="1" ht="12.75">
      <c r="A117" s="1" t="s">
        <v>118</v>
      </c>
      <c r="C117" s="15"/>
      <c r="D117" s="15"/>
      <c r="E117" s="16"/>
      <c r="G117" s="16"/>
      <c r="H117" s="15"/>
      <c r="I117" s="15"/>
      <c r="J117" s="15"/>
      <c r="K117" s="15"/>
    </row>
    <row r="118" spans="1:13" ht="12.75">
      <c r="A118" s="1" t="s">
        <v>119</v>
      </c>
      <c r="C118" s="15">
        <v>293.14</v>
      </c>
      <c r="D118" s="15"/>
      <c r="E118" s="16">
        <v>50</v>
      </c>
      <c r="F118" s="24">
        <v>942.5</v>
      </c>
      <c r="G118" s="16">
        <v>50</v>
      </c>
      <c r="H118" s="15">
        <v>350</v>
      </c>
      <c r="I118" s="15"/>
      <c r="J118" s="15"/>
      <c r="K118" s="15"/>
      <c r="M118" s="1" t="s">
        <v>120</v>
      </c>
    </row>
    <row r="119" spans="1:11" s="1" customFormat="1" ht="12.75">
      <c r="A119" s="25" t="s">
        <v>107</v>
      </c>
      <c r="B119" s="25"/>
      <c r="C119" s="15"/>
      <c r="D119" s="15"/>
      <c r="E119" s="16"/>
      <c r="G119" s="16"/>
      <c r="H119" s="15"/>
      <c r="I119" s="15"/>
      <c r="J119" s="15"/>
      <c r="K119" s="15"/>
    </row>
    <row r="120" spans="1:11" ht="12.75">
      <c r="A120" s="19" t="s">
        <v>121</v>
      </c>
      <c r="B120" s="19"/>
      <c r="C120" s="17">
        <f>SUM(C106:C119)</f>
        <v>1447.71</v>
      </c>
      <c r="D120" s="17"/>
      <c r="E120" s="18"/>
      <c r="F120" s="17">
        <f>SUM(F106:F118)</f>
        <v>1081.5</v>
      </c>
      <c r="G120" s="18"/>
      <c r="H120" s="17">
        <f>SUM(H106:H118)</f>
        <v>384</v>
      </c>
      <c r="I120" s="17">
        <f>F120+H120</f>
        <v>1465.5</v>
      </c>
      <c r="J120" s="17"/>
      <c r="K120" s="17">
        <f>SUM(C120+F120+H120)</f>
        <v>2913.21</v>
      </c>
    </row>
    <row r="121" s="1" customFormat="1" ht="12" customHeight="1"/>
    <row r="122" spans="1:11" ht="12.75">
      <c r="A122" s="19" t="s">
        <v>122</v>
      </c>
      <c r="C122" s="15"/>
      <c r="D122" s="15"/>
      <c r="E122" s="16"/>
      <c r="F122" s="15"/>
      <c r="G122" s="16"/>
      <c r="H122" s="15"/>
      <c r="J122" s="15"/>
      <c r="K122" s="15"/>
    </row>
    <row r="123" spans="1:11" ht="12.75">
      <c r="A123" s="1" t="s">
        <v>123</v>
      </c>
      <c r="C123" s="15"/>
      <c r="D123" s="15"/>
      <c r="E123" s="16"/>
      <c r="F123" s="15"/>
      <c r="G123" s="16"/>
      <c r="H123" s="15"/>
      <c r="J123" s="15"/>
      <c r="K123" s="15"/>
    </row>
    <row r="124" spans="1:11" ht="12.75">
      <c r="A124" s="1" t="s">
        <v>124</v>
      </c>
      <c r="C124" s="15">
        <v>300</v>
      </c>
      <c r="D124" s="15"/>
      <c r="E124" s="16"/>
      <c r="F124" s="15"/>
      <c r="G124" s="16"/>
      <c r="H124" s="15"/>
      <c r="J124" s="15"/>
      <c r="K124" s="15"/>
    </row>
    <row r="125" spans="1:11" ht="12.75">
      <c r="A125" s="1" t="s">
        <v>125</v>
      </c>
      <c r="C125" s="15"/>
      <c r="D125" s="15"/>
      <c r="E125" s="16"/>
      <c r="F125" s="15"/>
      <c r="G125" s="16"/>
      <c r="H125" s="15"/>
      <c r="J125" s="15"/>
      <c r="K125" s="15"/>
    </row>
    <row r="126" spans="1:11" ht="12.75">
      <c r="A126" s="1" t="s">
        <v>126</v>
      </c>
      <c r="C126" s="15"/>
      <c r="D126" s="15"/>
      <c r="E126" s="16"/>
      <c r="F126" s="15"/>
      <c r="G126" s="16"/>
      <c r="H126" s="15"/>
      <c r="J126" s="15"/>
      <c r="K126" s="15"/>
    </row>
    <row r="127" spans="1:11" ht="12.75">
      <c r="A127" s="1" t="s">
        <v>127</v>
      </c>
      <c r="C127" s="15">
        <v>1881.59</v>
      </c>
      <c r="D127" s="15"/>
      <c r="E127" s="16">
        <v>30</v>
      </c>
      <c r="F127" s="15">
        <v>210</v>
      </c>
      <c r="G127" s="16">
        <v>15</v>
      </c>
      <c r="H127" s="15">
        <v>210</v>
      </c>
      <c r="J127" s="15"/>
      <c r="K127" s="15"/>
    </row>
    <row r="128" spans="1:11" s="19" customFormat="1" ht="12.75" customHeight="1">
      <c r="A128" s="1" t="s">
        <v>128</v>
      </c>
      <c r="B128" s="1"/>
      <c r="C128" s="15" t="s">
        <v>59</v>
      </c>
      <c r="D128" s="15"/>
      <c r="E128" s="16"/>
      <c r="F128" s="15" t="s">
        <v>59</v>
      </c>
      <c r="G128" s="16"/>
      <c r="H128" s="15" t="s">
        <v>59</v>
      </c>
      <c r="J128" s="15"/>
      <c r="K128" s="15"/>
    </row>
    <row r="129" spans="1:11" ht="12.75">
      <c r="A129" s="1" t="s">
        <v>129</v>
      </c>
      <c r="C129" s="15" t="s">
        <v>59</v>
      </c>
      <c r="D129" s="15"/>
      <c r="E129" s="16"/>
      <c r="F129" s="15"/>
      <c r="G129" s="16"/>
      <c r="H129" s="15" t="s">
        <v>59</v>
      </c>
      <c r="J129" s="15"/>
      <c r="K129" s="15"/>
    </row>
    <row r="130" spans="1:11" ht="12.75">
      <c r="A130" s="13" t="s">
        <v>130</v>
      </c>
      <c r="B130" s="13"/>
      <c r="C130" s="17">
        <f>SUM(C123:C129)</f>
        <v>2181.59</v>
      </c>
      <c r="D130" s="17"/>
      <c r="E130" s="18"/>
      <c r="F130" s="17">
        <f>SUM(F123:F129)</f>
        <v>210</v>
      </c>
      <c r="G130" s="18"/>
      <c r="H130" s="17">
        <f>SUM(H123:H129)</f>
        <v>210</v>
      </c>
      <c r="I130" s="17">
        <f>F130+H130</f>
        <v>420</v>
      </c>
      <c r="J130" s="17"/>
      <c r="K130" s="17">
        <f>SUM(C130+F130+H130)</f>
        <v>2601.59</v>
      </c>
    </row>
    <row r="131" spans="3:11" ht="12.75" customHeight="1">
      <c r="C131" s="15"/>
      <c r="D131" s="15"/>
      <c r="E131" s="16"/>
      <c r="F131" s="15"/>
      <c r="G131" s="16"/>
      <c r="H131" s="15"/>
      <c r="J131" s="15"/>
      <c r="K131" s="15"/>
    </row>
    <row r="132" spans="1:11" ht="12.75">
      <c r="A132" s="19" t="s">
        <v>131</v>
      </c>
      <c r="C132" s="15"/>
      <c r="D132" s="15"/>
      <c r="E132" s="16"/>
      <c r="F132" s="15"/>
      <c r="G132" s="16"/>
      <c r="H132" s="15"/>
      <c r="J132" s="15"/>
      <c r="K132" s="15"/>
    </row>
    <row r="133" spans="1:11" ht="12.75">
      <c r="A133" s="1" t="s">
        <v>132</v>
      </c>
      <c r="C133" s="15">
        <v>903.16</v>
      </c>
      <c r="D133" s="15"/>
      <c r="E133" s="16">
        <v>2</v>
      </c>
      <c r="F133" s="15">
        <v>17</v>
      </c>
      <c r="G133" s="16">
        <v>2</v>
      </c>
      <c r="H133" s="15">
        <v>17</v>
      </c>
      <c r="J133" s="15"/>
      <c r="K133" s="15"/>
    </row>
    <row r="134" spans="1:11" ht="12.75">
      <c r="A134" s="1" t="s">
        <v>133</v>
      </c>
      <c r="C134" s="15">
        <v>408.18</v>
      </c>
      <c r="D134" s="15"/>
      <c r="E134" s="16">
        <v>10</v>
      </c>
      <c r="F134" s="15">
        <v>70</v>
      </c>
      <c r="G134" s="16">
        <v>10</v>
      </c>
      <c r="H134" s="15">
        <v>70</v>
      </c>
      <c r="J134" s="15"/>
      <c r="K134" s="15"/>
    </row>
    <row r="135" spans="1:11" ht="12.75">
      <c r="A135" s="1" t="s">
        <v>134</v>
      </c>
      <c r="C135" s="15">
        <v>1355.68</v>
      </c>
      <c r="D135" s="15"/>
      <c r="E135" s="16">
        <v>20</v>
      </c>
      <c r="F135" s="15">
        <v>140</v>
      </c>
      <c r="G135" s="16">
        <v>20</v>
      </c>
      <c r="H135" s="15">
        <v>140</v>
      </c>
      <c r="J135" s="15"/>
      <c r="K135" s="15"/>
    </row>
    <row r="136" spans="1:11" ht="12.75">
      <c r="A136" s="1" t="s">
        <v>135</v>
      </c>
      <c r="C136" s="15">
        <v>1352.13</v>
      </c>
      <c r="D136" s="15"/>
      <c r="E136" s="16"/>
      <c r="F136" s="15"/>
      <c r="G136" s="16"/>
      <c r="H136" s="15"/>
      <c r="J136" s="15"/>
      <c r="K136" s="15"/>
    </row>
    <row r="137" spans="1:12" s="19" customFormat="1" ht="12.75">
      <c r="A137" s="1" t="s">
        <v>136</v>
      </c>
      <c r="B137" s="1"/>
      <c r="C137" s="15">
        <v>4413.24</v>
      </c>
      <c r="D137" s="15"/>
      <c r="E137" s="16">
        <v>25</v>
      </c>
      <c r="F137" s="15">
        <v>175</v>
      </c>
      <c r="G137" s="16">
        <v>25</v>
      </c>
      <c r="H137" s="15">
        <v>175</v>
      </c>
      <c r="J137" s="15"/>
      <c r="K137" s="15"/>
      <c r="L137" s="1"/>
    </row>
    <row r="138" spans="1:11" ht="12.75">
      <c r="A138" s="1" t="s">
        <v>137</v>
      </c>
      <c r="C138" s="15" t="s">
        <v>59</v>
      </c>
      <c r="D138" s="15"/>
      <c r="E138" s="16"/>
      <c r="F138" s="15" t="s">
        <v>59</v>
      </c>
      <c r="G138" s="16"/>
      <c r="H138" s="15"/>
      <c r="J138" s="15"/>
      <c r="K138" s="15"/>
    </row>
    <row r="139" spans="1:11" ht="12.75">
      <c r="A139" s="13" t="s">
        <v>138</v>
      </c>
      <c r="B139" s="13"/>
      <c r="C139" s="17" t="s">
        <v>59</v>
      </c>
      <c r="D139" s="17"/>
      <c r="E139" s="18"/>
      <c r="F139" s="17">
        <f>SUM(F133:F138)</f>
        <v>402</v>
      </c>
      <c r="G139" s="18"/>
      <c r="H139" s="17">
        <f>SUM(H133:H138)</f>
        <v>402</v>
      </c>
      <c r="I139" s="17">
        <f>F139+H139</f>
        <v>804</v>
      </c>
      <c r="J139" s="17"/>
      <c r="K139" s="17">
        <f>SUM(C139+F139+H139)</f>
        <v>804</v>
      </c>
    </row>
    <row r="140" spans="3:11" ht="12" customHeight="1">
      <c r="C140" s="15"/>
      <c r="D140" s="15"/>
      <c r="E140" s="16"/>
      <c r="F140" s="15"/>
      <c r="G140" s="16"/>
      <c r="H140" s="15"/>
      <c r="J140" s="15"/>
      <c r="K140" s="15"/>
    </row>
    <row r="141" spans="1:11" ht="12.75">
      <c r="A141" s="19" t="s">
        <v>139</v>
      </c>
      <c r="C141" s="15"/>
      <c r="D141" s="15"/>
      <c r="E141" s="16"/>
      <c r="F141" s="15"/>
      <c r="G141" s="16"/>
      <c r="H141" s="15"/>
      <c r="J141" s="15"/>
      <c r="K141" s="15"/>
    </row>
    <row r="142" spans="1:11" ht="12.75">
      <c r="A142" s="1" t="s">
        <v>140</v>
      </c>
      <c r="C142" s="15" t="s">
        <v>59</v>
      </c>
      <c r="D142" s="15"/>
      <c r="E142" s="16"/>
      <c r="F142" s="15"/>
      <c r="G142" s="16"/>
      <c r="H142" s="15"/>
      <c r="J142" s="15"/>
      <c r="K142" s="15" t="s">
        <v>59</v>
      </c>
    </row>
    <row r="143" spans="1:11" ht="12.75">
      <c r="A143" s="1" t="s">
        <v>141</v>
      </c>
      <c r="C143" s="15">
        <v>2401.33</v>
      </c>
      <c r="D143" s="15"/>
      <c r="E143" s="16">
        <v>20</v>
      </c>
      <c r="F143" s="15">
        <v>140</v>
      </c>
      <c r="G143" s="16">
        <v>20</v>
      </c>
      <c r="H143" s="15">
        <v>140</v>
      </c>
      <c r="J143" s="15"/>
      <c r="K143" s="15"/>
    </row>
    <row r="144" spans="1:11" ht="12.75">
      <c r="A144" s="1" t="s">
        <v>142</v>
      </c>
      <c r="C144" s="15">
        <v>560</v>
      </c>
      <c r="D144" s="15"/>
      <c r="E144" s="16">
        <v>10</v>
      </c>
      <c r="F144" s="15">
        <v>70</v>
      </c>
      <c r="G144" s="16">
        <v>10</v>
      </c>
      <c r="H144" s="15">
        <v>70</v>
      </c>
      <c r="J144" s="15"/>
      <c r="K144" s="15"/>
    </row>
    <row r="145" spans="1:11" ht="12.75">
      <c r="A145" s="1" t="s">
        <v>143</v>
      </c>
      <c r="C145" s="15"/>
      <c r="D145" s="15"/>
      <c r="E145" s="16"/>
      <c r="F145" s="15"/>
      <c r="G145" s="16"/>
      <c r="H145" s="15"/>
      <c r="J145" s="15"/>
      <c r="K145" s="15"/>
    </row>
    <row r="146" spans="1:11" ht="12.75">
      <c r="A146" s="1" t="s">
        <v>144</v>
      </c>
      <c r="C146" s="15">
        <v>278.49</v>
      </c>
      <c r="D146" s="15"/>
      <c r="E146" s="16"/>
      <c r="F146" s="15"/>
      <c r="G146" s="16"/>
      <c r="H146" s="15"/>
      <c r="J146" s="15"/>
      <c r="K146" s="15"/>
    </row>
    <row r="147" spans="1:11" s="19" customFormat="1" ht="12.75">
      <c r="A147" s="1" t="s">
        <v>145</v>
      </c>
      <c r="B147" s="1"/>
      <c r="C147" s="15"/>
      <c r="D147" s="15"/>
      <c r="E147" s="16"/>
      <c r="F147" s="15"/>
      <c r="G147" s="16"/>
      <c r="H147" s="15"/>
      <c r="J147" s="15"/>
      <c r="K147" s="15"/>
    </row>
    <row r="148" spans="1:11" ht="12.75">
      <c r="A148" s="1" t="s">
        <v>146</v>
      </c>
      <c r="C148" s="15"/>
      <c r="D148" s="15"/>
      <c r="E148" s="16"/>
      <c r="F148" s="15"/>
      <c r="G148" s="16"/>
      <c r="H148" s="15"/>
      <c r="J148" s="15"/>
      <c r="K148" s="15"/>
    </row>
    <row r="149" spans="1:11" ht="12.75">
      <c r="A149" s="1" t="s">
        <v>147</v>
      </c>
      <c r="C149" s="15"/>
      <c r="D149" s="15"/>
      <c r="E149" s="16"/>
      <c r="F149" s="15"/>
      <c r="G149" s="16"/>
      <c r="H149" s="15"/>
      <c r="J149" s="15"/>
      <c r="K149" s="15"/>
    </row>
    <row r="150" spans="1:11" ht="12.75">
      <c r="A150" s="1" t="s">
        <v>148</v>
      </c>
      <c r="C150" s="15">
        <v>1206.08</v>
      </c>
      <c r="D150" s="15"/>
      <c r="E150" s="16">
        <v>30</v>
      </c>
      <c r="F150" s="15">
        <v>210</v>
      </c>
      <c r="G150" s="16"/>
      <c r="H150" s="15"/>
      <c r="J150" s="15"/>
      <c r="K150" s="15"/>
    </row>
    <row r="151" spans="1:12" ht="12.75">
      <c r="A151" s="1" t="s">
        <v>149</v>
      </c>
      <c r="C151" s="15">
        <v>557.47</v>
      </c>
      <c r="D151" s="15"/>
      <c r="E151" s="16"/>
      <c r="F151" s="15"/>
      <c r="G151" s="16"/>
      <c r="H151" s="15"/>
      <c r="J151" s="15"/>
      <c r="K151" s="15"/>
      <c r="L151" s="1">
        <f>26+46</f>
        <v>72</v>
      </c>
    </row>
    <row r="152" spans="1:11" ht="12.75">
      <c r="A152" s="1" t="s">
        <v>150</v>
      </c>
      <c r="C152" s="15">
        <v>2060</v>
      </c>
      <c r="D152" s="15"/>
      <c r="E152" s="16">
        <v>10</v>
      </c>
      <c r="F152" s="15">
        <v>70</v>
      </c>
      <c r="G152" s="16"/>
      <c r="H152" s="15">
        <v>70</v>
      </c>
      <c r="J152" s="15"/>
      <c r="K152" s="15"/>
    </row>
    <row r="153" spans="1:11" ht="12.75">
      <c r="A153" s="1" t="s">
        <v>151</v>
      </c>
      <c r="C153" s="15">
        <v>658.5</v>
      </c>
      <c r="D153" s="15"/>
      <c r="E153" s="16">
        <v>50</v>
      </c>
      <c r="F153" s="15">
        <v>350</v>
      </c>
      <c r="G153" s="16">
        <v>50</v>
      </c>
      <c r="H153" s="15">
        <v>350</v>
      </c>
      <c r="J153" s="15"/>
      <c r="K153" s="15"/>
    </row>
    <row r="154" spans="1:11" ht="12.75">
      <c r="A154" s="1" t="s">
        <v>152</v>
      </c>
      <c r="C154" s="15">
        <v>1184.65</v>
      </c>
      <c r="D154" s="15"/>
      <c r="E154" s="16">
        <v>5</v>
      </c>
      <c r="F154" s="20">
        <v>42.5</v>
      </c>
      <c r="G154" s="16">
        <v>5</v>
      </c>
      <c r="H154" s="15">
        <v>42.5</v>
      </c>
      <c r="J154" s="15"/>
      <c r="K154" s="15"/>
    </row>
    <row r="155" spans="1:11" ht="12.75">
      <c r="A155" s="1" t="s">
        <v>153</v>
      </c>
      <c r="C155" s="15">
        <v>1103</v>
      </c>
      <c r="D155" s="15"/>
      <c r="E155" s="16">
        <v>15</v>
      </c>
      <c r="F155" s="15">
        <v>105</v>
      </c>
      <c r="G155" s="16">
        <v>15</v>
      </c>
      <c r="H155" s="15">
        <v>105</v>
      </c>
      <c r="J155" s="15"/>
      <c r="K155" s="15"/>
    </row>
    <row r="156" spans="1:11" ht="12.75">
      <c r="A156" s="13" t="s">
        <v>154</v>
      </c>
      <c r="B156" s="13"/>
      <c r="C156" s="17">
        <f>SUM(C142:C155)</f>
        <v>10009.52</v>
      </c>
      <c r="D156" s="17"/>
      <c r="E156" s="18"/>
      <c r="F156" s="17">
        <f>SUM(F142:F155)</f>
        <v>987.5</v>
      </c>
      <c r="G156" s="18"/>
      <c r="H156" s="17">
        <f>SUM(H142:H155)</f>
        <v>777.5</v>
      </c>
      <c r="I156" s="17">
        <f>F156+H156</f>
        <v>1765</v>
      </c>
      <c r="J156" s="17"/>
      <c r="K156" s="17">
        <f>SUM(C156+F156+H156)</f>
        <v>11774.52</v>
      </c>
    </row>
    <row r="157" s="1" customFormat="1" ht="12" customHeight="1"/>
    <row r="158" spans="1:11" ht="12.75">
      <c r="A158" s="19" t="s">
        <v>155</v>
      </c>
      <c r="C158" s="15"/>
      <c r="D158" s="15"/>
      <c r="E158" s="16"/>
      <c r="F158" s="15"/>
      <c r="G158" s="16"/>
      <c r="H158" s="15"/>
      <c r="J158" s="15"/>
      <c r="K158" s="15"/>
    </row>
    <row r="159" spans="1:11" ht="12.75">
      <c r="A159" s="1" t="s">
        <v>156</v>
      </c>
      <c r="C159" s="15">
        <v>1059.92</v>
      </c>
      <c r="D159" s="15"/>
      <c r="E159" s="16">
        <v>25</v>
      </c>
      <c r="F159" s="15">
        <v>175</v>
      </c>
      <c r="G159" s="16">
        <v>25</v>
      </c>
      <c r="H159" s="15">
        <v>175</v>
      </c>
      <c r="J159" s="15"/>
      <c r="K159" s="15"/>
    </row>
    <row r="160" spans="1:11" ht="12.75">
      <c r="A160" s="1" t="s">
        <v>157</v>
      </c>
      <c r="C160" s="15">
        <v>97</v>
      </c>
      <c r="D160" s="15"/>
      <c r="E160" s="16">
        <v>20</v>
      </c>
      <c r="F160" s="15">
        <v>140</v>
      </c>
      <c r="G160" s="16"/>
      <c r="H160" s="15">
        <v>120</v>
      </c>
      <c r="J160" s="15"/>
      <c r="K160" s="15"/>
    </row>
    <row r="161" spans="1:11" ht="12.75">
      <c r="A161" s="1" t="s">
        <v>158</v>
      </c>
      <c r="C161" s="15"/>
      <c r="D161" s="15"/>
      <c r="E161" s="16">
        <v>30</v>
      </c>
      <c r="F161" s="15">
        <v>210</v>
      </c>
      <c r="G161" s="16">
        <v>30</v>
      </c>
      <c r="H161" s="15">
        <v>210</v>
      </c>
      <c r="J161" s="15"/>
      <c r="K161" s="15"/>
    </row>
    <row r="162" spans="1:11" ht="12.75">
      <c r="A162" s="1" t="s">
        <v>159</v>
      </c>
      <c r="C162" s="15">
        <v>318.36</v>
      </c>
      <c r="D162" s="15"/>
      <c r="E162" s="16">
        <v>10</v>
      </c>
      <c r="F162" s="15">
        <v>70</v>
      </c>
      <c r="G162" s="16">
        <v>10</v>
      </c>
      <c r="H162" s="15">
        <v>70</v>
      </c>
      <c r="J162" s="15"/>
      <c r="K162" s="15"/>
    </row>
    <row r="163" spans="1:11" ht="12.75">
      <c r="A163" s="1" t="s">
        <v>160</v>
      </c>
      <c r="C163" s="15">
        <v>704.08</v>
      </c>
      <c r="D163" s="15"/>
      <c r="E163" s="16">
        <v>35</v>
      </c>
      <c r="F163" s="15">
        <v>245</v>
      </c>
      <c r="G163" s="16">
        <v>35</v>
      </c>
      <c r="H163" s="15">
        <v>245</v>
      </c>
      <c r="J163" s="15"/>
      <c r="K163" s="15"/>
    </row>
    <row r="164" spans="1:11" ht="12.75">
      <c r="A164" s="1" t="s">
        <v>161</v>
      </c>
      <c r="C164" s="15"/>
      <c r="D164" s="15"/>
      <c r="E164" s="16"/>
      <c r="F164" s="15"/>
      <c r="G164" s="16"/>
      <c r="H164" s="15"/>
      <c r="J164" s="15"/>
      <c r="K164" s="15"/>
    </row>
    <row r="165" spans="1:11" ht="12.75">
      <c r="A165" s="1" t="s">
        <v>162</v>
      </c>
      <c r="C165" s="15">
        <v>520</v>
      </c>
      <c r="D165" s="15"/>
      <c r="E165" s="16">
        <v>25</v>
      </c>
      <c r="F165" s="15">
        <v>175</v>
      </c>
      <c r="G165" s="16"/>
      <c r="H165" s="15"/>
      <c r="J165" s="15"/>
      <c r="K165" s="15"/>
    </row>
    <row r="166" spans="1:11" ht="12.75">
      <c r="A166" s="1" t="s">
        <v>163</v>
      </c>
      <c r="C166" s="15"/>
      <c r="D166" s="15"/>
      <c r="E166" s="16">
        <v>0</v>
      </c>
      <c r="F166" s="15"/>
      <c r="G166" s="16"/>
      <c r="H166" s="15"/>
      <c r="J166" s="15"/>
      <c r="K166" s="15"/>
    </row>
    <row r="167" spans="1:11" ht="12.75">
      <c r="A167" s="1" t="s">
        <v>164</v>
      </c>
      <c r="C167" s="15">
        <v>397</v>
      </c>
      <c r="D167" s="15"/>
      <c r="E167" s="16"/>
      <c r="F167" s="15"/>
      <c r="G167" s="16"/>
      <c r="H167" s="15"/>
      <c r="J167" s="15"/>
      <c r="K167" s="15"/>
    </row>
    <row r="168" spans="1:11" ht="12.75">
      <c r="A168" s="1" t="s">
        <v>165</v>
      </c>
      <c r="C168" s="15">
        <v>500.6</v>
      </c>
      <c r="D168" s="15"/>
      <c r="E168" s="16"/>
      <c r="F168" s="15"/>
      <c r="G168" s="16"/>
      <c r="H168" s="15"/>
      <c r="J168" s="15"/>
      <c r="K168" s="15"/>
    </row>
    <row r="169" spans="1:11" ht="12.75">
      <c r="A169" s="25" t="s">
        <v>166</v>
      </c>
      <c r="B169" s="25"/>
      <c r="C169" s="15">
        <v>503.55</v>
      </c>
      <c r="D169" s="15"/>
      <c r="E169" s="16">
        <v>4</v>
      </c>
      <c r="F169" s="15">
        <v>34</v>
      </c>
      <c r="G169" s="16">
        <v>4</v>
      </c>
      <c r="H169" s="15">
        <v>34</v>
      </c>
      <c r="J169" s="15"/>
      <c r="K169" s="15"/>
    </row>
    <row r="170" spans="1:11" ht="12.75">
      <c r="A170" s="19" t="s">
        <v>167</v>
      </c>
      <c r="B170" s="19"/>
      <c r="C170" s="17">
        <f>SUM(C159:C169)</f>
        <v>4100.51</v>
      </c>
      <c r="D170" s="17"/>
      <c r="F170" s="17">
        <f>SUM(F159:F169)</f>
        <v>1049</v>
      </c>
      <c r="G170" s="18"/>
      <c r="H170" s="17">
        <f>SUM(H159:H169)</f>
        <v>854</v>
      </c>
      <c r="I170" s="17">
        <f>F170+H170</f>
        <v>1903</v>
      </c>
      <c r="J170" s="17"/>
      <c r="K170" s="17">
        <f>SUM(C170+F170+H170)</f>
        <v>6003.51</v>
      </c>
    </row>
    <row r="171" ht="12" customHeight="1"/>
    <row r="172" spans="1:11" ht="12.75">
      <c r="A172" s="19" t="s">
        <v>168</v>
      </c>
      <c r="C172" s="15">
        <v>50</v>
      </c>
      <c r="D172" s="15"/>
      <c r="E172" s="16"/>
      <c r="F172" s="15" t="s">
        <v>59</v>
      </c>
      <c r="G172" s="16"/>
      <c r="H172" s="15"/>
      <c r="J172" s="15"/>
      <c r="K172" s="15"/>
    </row>
    <row r="173" spans="1:11" ht="12.75">
      <c r="A173" s="1" t="s">
        <v>169</v>
      </c>
      <c r="C173" s="15">
        <v>371.28</v>
      </c>
      <c r="D173" s="15"/>
      <c r="E173" s="16">
        <v>10</v>
      </c>
      <c r="F173" s="15">
        <v>70</v>
      </c>
      <c r="G173" s="16">
        <v>10</v>
      </c>
      <c r="H173" s="15">
        <v>70</v>
      </c>
      <c r="J173" s="15"/>
      <c r="K173" s="15"/>
    </row>
    <row r="174" spans="1:11" ht="12.75">
      <c r="A174" s="1" t="s">
        <v>170</v>
      </c>
      <c r="C174" s="15"/>
      <c r="D174" s="15"/>
      <c r="E174" s="16"/>
      <c r="F174" s="15"/>
      <c r="G174" s="16"/>
      <c r="H174" s="15"/>
      <c r="J174" s="15"/>
      <c r="K174" s="15"/>
    </row>
    <row r="175" spans="1:11" ht="12.75">
      <c r="A175" s="1" t="s">
        <v>171</v>
      </c>
      <c r="C175" s="15"/>
      <c r="D175" s="15"/>
      <c r="E175" s="16"/>
      <c r="F175" s="15"/>
      <c r="G175" s="16"/>
      <c r="H175" s="15"/>
      <c r="J175" s="15"/>
      <c r="K175" s="15"/>
    </row>
    <row r="176" spans="1:11" ht="12.75">
      <c r="A176" s="1" t="s">
        <v>172</v>
      </c>
      <c r="C176" s="15"/>
      <c r="D176" s="15"/>
      <c r="E176" s="16"/>
      <c r="F176" s="15"/>
      <c r="G176" s="16"/>
      <c r="H176" s="15"/>
      <c r="J176" s="15"/>
      <c r="K176" s="15"/>
    </row>
    <row r="177" spans="1:11" ht="12.75">
      <c r="A177" s="1" t="s">
        <v>173</v>
      </c>
      <c r="C177" s="15"/>
      <c r="D177" s="15"/>
      <c r="E177" s="16"/>
      <c r="F177" s="15"/>
      <c r="G177" s="16"/>
      <c r="H177" s="15"/>
      <c r="J177" s="15"/>
      <c r="K177" s="15"/>
    </row>
    <row r="178" spans="1:11" ht="12.75">
      <c r="A178" s="1" t="s">
        <v>174</v>
      </c>
      <c r="C178" s="15">
        <v>75</v>
      </c>
      <c r="D178" s="15"/>
      <c r="E178" s="16">
        <v>0</v>
      </c>
      <c r="F178" s="15"/>
      <c r="G178" s="16"/>
      <c r="H178" s="15"/>
      <c r="J178" s="15"/>
      <c r="K178" s="15"/>
    </row>
    <row r="179" spans="1:11" ht="12.75" customHeight="1">
      <c r="A179" s="1" t="s">
        <v>175</v>
      </c>
      <c r="C179" s="15"/>
      <c r="D179" s="15"/>
      <c r="E179" s="16">
        <v>20</v>
      </c>
      <c r="F179" s="15">
        <v>140</v>
      </c>
      <c r="G179" s="16"/>
      <c r="H179" s="15"/>
      <c r="J179" s="15"/>
      <c r="K179" s="15"/>
    </row>
    <row r="180" spans="1:11" ht="12.75">
      <c r="A180" s="1" t="s">
        <v>176</v>
      </c>
      <c r="C180" s="15"/>
      <c r="D180" s="15"/>
      <c r="E180" s="16">
        <v>10</v>
      </c>
      <c r="F180" s="15"/>
      <c r="G180" s="16"/>
      <c r="H180" s="15"/>
      <c r="J180" s="15"/>
      <c r="K180" s="15"/>
    </row>
    <row r="181" spans="1:11" ht="12.75">
      <c r="A181" s="1" t="s">
        <v>177</v>
      </c>
      <c r="C181" s="15">
        <v>168.32</v>
      </c>
      <c r="D181" s="15"/>
      <c r="E181" s="16"/>
      <c r="F181" s="15"/>
      <c r="G181" s="16"/>
      <c r="H181" s="15"/>
      <c r="J181" s="15"/>
      <c r="K181" s="15"/>
    </row>
    <row r="182" spans="1:11" ht="12.75">
      <c r="A182" s="1" t="s">
        <v>178</v>
      </c>
      <c r="C182" s="15"/>
      <c r="D182" s="15"/>
      <c r="E182" s="2"/>
      <c r="F182" s="15"/>
      <c r="G182" s="16"/>
      <c r="H182" s="15"/>
      <c r="J182" s="15"/>
      <c r="K182" s="15"/>
    </row>
    <row r="183" spans="1:11" ht="12.75">
      <c r="A183" s="1" t="s">
        <v>179</v>
      </c>
      <c r="C183" s="15">
        <v>446</v>
      </c>
      <c r="D183" s="15"/>
      <c r="E183" s="16">
        <v>10</v>
      </c>
      <c r="F183" s="15">
        <v>70</v>
      </c>
      <c r="G183" s="16">
        <v>10</v>
      </c>
      <c r="H183" s="15">
        <v>70</v>
      </c>
      <c r="J183" s="15"/>
      <c r="K183" s="15"/>
    </row>
    <row r="184" spans="1:11" ht="12.75">
      <c r="A184" s="13" t="s">
        <v>180</v>
      </c>
      <c r="B184" s="13"/>
      <c r="C184" s="17">
        <v>874.6</v>
      </c>
      <c r="D184" s="17"/>
      <c r="E184" s="16"/>
      <c r="F184" s="17">
        <f>SUM(F173:F183)</f>
        <v>280</v>
      </c>
      <c r="G184" s="18"/>
      <c r="H184" s="17">
        <f>SUM(H173:H183)</f>
        <v>140</v>
      </c>
      <c r="I184" s="17">
        <f>F184+H184</f>
        <v>420</v>
      </c>
      <c r="J184" s="15"/>
      <c r="K184" s="17">
        <f>SUM(C184+F184+H184)</f>
        <v>1294.6</v>
      </c>
    </row>
    <row r="185" ht="12" customHeight="1"/>
    <row r="186" spans="1:11" ht="12.75">
      <c r="A186" s="19" t="s">
        <v>181</v>
      </c>
      <c r="C186" s="15"/>
      <c r="D186" s="15"/>
      <c r="E186" s="16"/>
      <c r="F186" s="15"/>
      <c r="G186" s="16"/>
      <c r="H186" s="15"/>
      <c r="J186" s="15"/>
      <c r="K186" s="15"/>
    </row>
    <row r="187" spans="1:11" ht="12.75">
      <c r="A187" s="1" t="s">
        <v>182</v>
      </c>
      <c r="C187" s="15">
        <v>197.61</v>
      </c>
      <c r="D187" s="15"/>
      <c r="E187" s="16"/>
      <c r="F187" s="15"/>
      <c r="G187" s="16"/>
      <c r="H187" s="15"/>
      <c r="J187" s="15"/>
      <c r="K187" s="15"/>
    </row>
    <row r="188" spans="1:11" ht="12.75">
      <c r="A188" s="1" t="s">
        <v>183</v>
      </c>
      <c r="C188" s="15">
        <v>1479.65</v>
      </c>
      <c r="D188" s="15"/>
      <c r="E188" s="16"/>
      <c r="F188" s="15"/>
      <c r="G188" s="16"/>
      <c r="H188" s="15"/>
      <c r="J188" s="15"/>
      <c r="K188" s="15"/>
    </row>
    <row r="189" spans="1:11" ht="12.75">
      <c r="A189" s="1" t="s">
        <v>184</v>
      </c>
      <c r="C189" s="15">
        <v>350.26</v>
      </c>
      <c r="D189" s="15"/>
      <c r="E189" s="16">
        <v>5</v>
      </c>
      <c r="F189" s="15">
        <v>42.5</v>
      </c>
      <c r="G189" s="16">
        <v>5</v>
      </c>
      <c r="H189" s="15">
        <v>42.5</v>
      </c>
      <c r="J189" s="15"/>
      <c r="K189" s="15"/>
    </row>
    <row r="190" spans="1:11" ht="12.75">
      <c r="A190" s="1" t="s">
        <v>185</v>
      </c>
      <c r="C190" s="15"/>
      <c r="D190" s="15"/>
      <c r="E190" s="16"/>
      <c r="F190" s="15"/>
      <c r="G190" s="16"/>
      <c r="H190" s="15"/>
      <c r="J190" s="15"/>
      <c r="K190" s="15"/>
    </row>
    <row r="191" spans="1:11" ht="12.75">
      <c r="A191" s="1" t="s">
        <v>186</v>
      </c>
      <c r="C191" s="15">
        <v>600</v>
      </c>
      <c r="D191" s="15"/>
      <c r="E191" s="16">
        <v>10</v>
      </c>
      <c r="F191" s="15">
        <v>70</v>
      </c>
      <c r="G191" s="16"/>
      <c r="H191" s="15">
        <v>75</v>
      </c>
      <c r="J191" s="15"/>
      <c r="K191" s="15"/>
    </row>
    <row r="192" spans="1:11" ht="12.75">
      <c r="A192" s="1" t="s">
        <v>187</v>
      </c>
      <c r="C192" s="15">
        <v>232.79</v>
      </c>
      <c r="D192" s="15"/>
      <c r="E192" s="16">
        <v>2</v>
      </c>
      <c r="F192" s="15"/>
      <c r="G192" s="16"/>
      <c r="H192" s="15"/>
      <c r="J192" s="15"/>
      <c r="K192" s="15"/>
    </row>
    <row r="193" spans="1:11" ht="12.75">
      <c r="A193" s="1" t="s">
        <v>188</v>
      </c>
      <c r="C193" s="15">
        <v>676.1</v>
      </c>
      <c r="D193" s="15"/>
      <c r="E193" s="16">
        <v>10</v>
      </c>
      <c r="F193" s="15">
        <v>70</v>
      </c>
      <c r="G193" s="16">
        <v>10</v>
      </c>
      <c r="H193" s="15">
        <v>70</v>
      </c>
      <c r="J193" s="15"/>
      <c r="K193" s="15"/>
    </row>
    <row r="194" spans="1:11" ht="12.75">
      <c r="A194" s="1" t="s">
        <v>189</v>
      </c>
      <c r="C194" s="15">
        <v>215.25</v>
      </c>
      <c r="D194" s="15"/>
      <c r="E194" s="16">
        <v>10</v>
      </c>
      <c r="F194" s="15">
        <v>70</v>
      </c>
      <c r="G194" s="16"/>
      <c r="H194" s="15"/>
      <c r="J194" s="15"/>
      <c r="K194" s="15"/>
    </row>
    <row r="195" spans="1:11" ht="12.75">
      <c r="A195" s="1" t="s">
        <v>190</v>
      </c>
      <c r="C195" s="15">
        <v>87.03</v>
      </c>
      <c r="D195" s="15"/>
      <c r="E195" s="16"/>
      <c r="F195" s="15"/>
      <c r="G195" s="16"/>
      <c r="H195" s="15"/>
      <c r="J195" s="15"/>
      <c r="K195" s="15"/>
    </row>
    <row r="196" spans="1:11" ht="12.75">
      <c r="A196" s="1" t="s">
        <v>191</v>
      </c>
      <c r="C196" s="15">
        <v>2052.25</v>
      </c>
      <c r="D196" s="15"/>
      <c r="E196" s="16">
        <v>10</v>
      </c>
      <c r="F196" s="15">
        <v>70</v>
      </c>
      <c r="G196" s="16">
        <v>10</v>
      </c>
      <c r="H196" s="15">
        <v>70</v>
      </c>
      <c r="J196" s="15"/>
      <c r="K196" s="15"/>
    </row>
    <row r="197" spans="1:11" ht="12.75">
      <c r="A197" s="1" t="s">
        <v>192</v>
      </c>
      <c r="C197" s="15"/>
      <c r="D197" s="15"/>
      <c r="E197" s="16"/>
      <c r="F197" s="20"/>
      <c r="G197" s="16"/>
      <c r="H197" s="15"/>
      <c r="J197" s="15"/>
      <c r="K197" s="15"/>
    </row>
    <row r="198" spans="1:11" ht="12.75">
      <c r="A198" s="1" t="s">
        <v>193</v>
      </c>
      <c r="C198" s="15">
        <v>108.32</v>
      </c>
      <c r="D198" s="15"/>
      <c r="E198" s="2">
        <v>10</v>
      </c>
      <c r="F198" s="15">
        <v>70</v>
      </c>
      <c r="G198" s="16">
        <v>10</v>
      </c>
      <c r="H198" s="15">
        <v>70</v>
      </c>
      <c r="J198" s="15"/>
      <c r="K198" s="15"/>
    </row>
    <row r="199" spans="1:11" ht="12.75">
      <c r="A199" s="13" t="s">
        <v>194</v>
      </c>
      <c r="B199" s="13"/>
      <c r="C199" s="17">
        <f>SUM(C187:C198)</f>
        <v>5999.259999999999</v>
      </c>
      <c r="D199" s="17"/>
      <c r="F199" s="17">
        <f>SUM(F187:F198)</f>
        <v>392.5</v>
      </c>
      <c r="G199" s="18"/>
      <c r="H199" s="17">
        <f>SUM(H187:H198)</f>
        <v>327.5</v>
      </c>
      <c r="I199" s="17">
        <f>F199+H199</f>
        <v>720</v>
      </c>
      <c r="J199" s="17"/>
      <c r="K199" s="17">
        <f>SUM(C199+F199+H199)</f>
        <v>6719.259999999999</v>
      </c>
    </row>
    <row r="200" ht="12" customHeight="1"/>
    <row r="201" spans="1:11" ht="12.75">
      <c r="A201" s="19" t="s">
        <v>195</v>
      </c>
      <c r="C201" s="15"/>
      <c r="D201" s="15"/>
      <c r="E201" s="16"/>
      <c r="F201" s="15"/>
      <c r="G201" s="16"/>
      <c r="H201" s="15"/>
      <c r="J201" s="15"/>
      <c r="K201" s="15"/>
    </row>
    <row r="202" spans="1:11" ht="12.75">
      <c r="A202" s="1" t="s">
        <v>196</v>
      </c>
      <c r="C202" s="15">
        <v>751.5</v>
      </c>
      <c r="D202" s="15"/>
      <c r="E202" s="16">
        <v>20</v>
      </c>
      <c r="F202" s="15">
        <v>140</v>
      </c>
      <c r="G202" s="16">
        <v>20</v>
      </c>
      <c r="H202" s="15">
        <v>140</v>
      </c>
      <c r="J202" s="15"/>
      <c r="K202" s="15"/>
    </row>
    <row r="203" spans="1:11" ht="12.75">
      <c r="A203" s="1" t="s">
        <v>197</v>
      </c>
      <c r="C203" s="15">
        <v>790.56</v>
      </c>
      <c r="D203" s="15"/>
      <c r="E203" s="16">
        <v>35</v>
      </c>
      <c r="F203" s="15">
        <v>245</v>
      </c>
      <c r="G203" s="16">
        <v>35</v>
      </c>
      <c r="H203" s="15">
        <v>245</v>
      </c>
      <c r="J203" s="15"/>
      <c r="K203" s="15"/>
    </row>
    <row r="204" spans="1:11" ht="12.75">
      <c r="A204" s="1" t="s">
        <v>198</v>
      </c>
      <c r="C204" s="15"/>
      <c r="D204" s="15"/>
      <c r="E204" s="16"/>
      <c r="F204" s="15"/>
      <c r="G204" s="16"/>
      <c r="H204" s="15"/>
      <c r="J204" s="15"/>
      <c r="K204" s="15"/>
    </row>
    <row r="205" spans="1:11" ht="12.75">
      <c r="A205" s="1" t="s">
        <v>199</v>
      </c>
      <c r="C205" s="15">
        <v>777.19</v>
      </c>
      <c r="D205" s="15"/>
      <c r="E205" s="16">
        <v>10</v>
      </c>
      <c r="F205" s="15">
        <v>70</v>
      </c>
      <c r="G205" s="16">
        <v>5</v>
      </c>
      <c r="H205" s="15">
        <v>42.5</v>
      </c>
      <c r="J205" s="15"/>
      <c r="K205" s="15"/>
    </row>
    <row r="206" spans="1:11" ht="12.75">
      <c r="A206" s="1" t="s">
        <v>200</v>
      </c>
      <c r="C206" s="15"/>
      <c r="D206" s="15"/>
      <c r="E206" s="16"/>
      <c r="F206" s="15"/>
      <c r="G206" s="16"/>
      <c r="H206" s="15"/>
      <c r="J206" s="15" t="s">
        <v>59</v>
      </c>
      <c r="K206" s="15"/>
    </row>
    <row r="207" spans="1:11" ht="12.75">
      <c r="A207" s="1" t="s">
        <v>201</v>
      </c>
      <c r="C207" s="15">
        <v>165.65</v>
      </c>
      <c r="D207" s="15"/>
      <c r="E207" s="16">
        <v>10</v>
      </c>
      <c r="F207" s="15">
        <v>70</v>
      </c>
      <c r="G207" s="16"/>
      <c r="H207" s="15"/>
      <c r="J207" s="15"/>
      <c r="K207" s="15"/>
    </row>
    <row r="208" spans="1:11" ht="12.75">
      <c r="A208" s="1" t="s">
        <v>202</v>
      </c>
      <c r="C208" s="15">
        <v>462.2</v>
      </c>
      <c r="D208" s="15"/>
      <c r="E208" s="16">
        <v>0</v>
      </c>
      <c r="F208" s="15"/>
      <c r="G208" s="16"/>
      <c r="H208" s="15"/>
      <c r="J208" s="15"/>
      <c r="K208" s="15"/>
    </row>
    <row r="209" spans="1:11" ht="12.75">
      <c r="A209" s="1" t="s">
        <v>203</v>
      </c>
      <c r="C209" s="15">
        <v>500</v>
      </c>
      <c r="D209" s="15"/>
      <c r="E209" s="16"/>
      <c r="F209" s="15"/>
      <c r="G209" s="16"/>
      <c r="H209" s="15"/>
      <c r="J209" s="15"/>
      <c r="K209" s="15"/>
    </row>
    <row r="210" spans="1:11" ht="12.75">
      <c r="A210" s="1" t="s">
        <v>204</v>
      </c>
      <c r="C210" s="15"/>
      <c r="D210" s="15"/>
      <c r="E210" s="16"/>
      <c r="F210" s="15"/>
      <c r="G210" s="16"/>
      <c r="H210" s="15"/>
      <c r="J210" s="15"/>
      <c r="K210" s="15"/>
    </row>
    <row r="211" spans="1:11" ht="12.75">
      <c r="A211" s="1" t="s">
        <v>205</v>
      </c>
      <c r="C211" s="15"/>
      <c r="D211" s="15"/>
      <c r="E211" s="16"/>
      <c r="F211" s="15"/>
      <c r="G211" s="16"/>
      <c r="H211" s="15"/>
      <c r="J211" s="15"/>
      <c r="K211" s="15"/>
    </row>
    <row r="212" spans="1:11" ht="12.75">
      <c r="A212" s="1" t="s">
        <v>206</v>
      </c>
      <c r="C212" s="15"/>
      <c r="D212" s="15"/>
      <c r="E212" s="16">
        <v>2</v>
      </c>
      <c r="F212" s="15">
        <v>17</v>
      </c>
      <c r="G212" s="16"/>
      <c r="H212" s="15"/>
      <c r="J212" s="15"/>
      <c r="K212" s="15"/>
    </row>
    <row r="213" spans="1:11" ht="12.75">
      <c r="A213" s="1" t="s">
        <v>207</v>
      </c>
      <c r="C213" s="15">
        <v>3436.4</v>
      </c>
      <c r="D213" s="15"/>
      <c r="E213" s="16">
        <v>30</v>
      </c>
      <c r="F213" s="15">
        <v>210</v>
      </c>
      <c r="G213" s="16"/>
      <c r="H213" s="15">
        <v>61.25</v>
      </c>
      <c r="J213" s="15"/>
      <c r="K213" s="15"/>
    </row>
    <row r="214" spans="1:11" ht="12.75">
      <c r="A214" s="1" t="s">
        <v>208</v>
      </c>
      <c r="C214" s="15"/>
      <c r="D214" s="15"/>
      <c r="E214" s="16"/>
      <c r="F214" s="15"/>
      <c r="G214" s="16"/>
      <c r="H214" s="15"/>
      <c r="J214" s="15"/>
      <c r="K214" s="15"/>
    </row>
    <row r="215" spans="1:11" ht="12.75">
      <c r="A215" s="1" t="s">
        <v>209</v>
      </c>
      <c r="C215" s="15"/>
      <c r="D215" s="15"/>
      <c r="E215" s="16">
        <v>0</v>
      </c>
      <c r="F215" s="15"/>
      <c r="G215" s="16"/>
      <c r="H215" s="15"/>
      <c r="J215" s="15"/>
      <c r="K215" s="15"/>
    </row>
    <row r="216" spans="1:11" ht="12.75">
      <c r="A216" s="1" t="s">
        <v>210</v>
      </c>
      <c r="C216" s="15"/>
      <c r="D216" s="15"/>
      <c r="E216" s="15"/>
      <c r="F216" s="15"/>
      <c r="G216" s="16"/>
      <c r="H216" s="15"/>
      <c r="J216" s="15"/>
      <c r="K216" s="15"/>
    </row>
    <row r="217" spans="1:11" ht="12.75">
      <c r="A217" s="1" t="s">
        <v>211</v>
      </c>
      <c r="C217" s="15">
        <v>270</v>
      </c>
      <c r="D217" s="15"/>
      <c r="E217" s="16">
        <v>5</v>
      </c>
      <c r="F217" s="15"/>
      <c r="G217" s="16"/>
      <c r="H217" s="15"/>
      <c r="J217" s="15"/>
      <c r="K217" s="15"/>
    </row>
    <row r="218" spans="1:11" s="1" customFormat="1" ht="12.75">
      <c r="A218" s="1" t="s">
        <v>195</v>
      </c>
      <c r="C218" s="15"/>
      <c r="J218" s="15"/>
      <c r="K218" s="15"/>
    </row>
    <row r="219" spans="1:11" ht="12.75">
      <c r="A219" s="13" t="s">
        <v>212</v>
      </c>
      <c r="B219" s="13"/>
      <c r="C219" s="17">
        <f>SUM(C202:C218)</f>
        <v>7153.5</v>
      </c>
      <c r="D219" s="17"/>
      <c r="E219" s="18"/>
      <c r="F219" s="17">
        <f>SUM(F202:F216)+SUM(F217)</f>
        <v>752</v>
      </c>
      <c r="G219" s="18"/>
      <c r="H219" s="17">
        <f>SUM(H202:H216)+SUM(H217)</f>
        <v>488.75</v>
      </c>
      <c r="I219" s="17">
        <f>F219+H219</f>
        <v>1240.75</v>
      </c>
      <c r="J219" s="17"/>
      <c r="K219" s="17">
        <f>SUM(C219+F219+H219)</f>
        <v>8394.25</v>
      </c>
    </row>
    <row r="220" spans="1:11" ht="12.75">
      <c r="A220" s="23"/>
      <c r="B220" s="23"/>
      <c r="C220" s="17"/>
      <c r="D220" s="17"/>
      <c r="E220" s="18"/>
      <c r="F220" s="17"/>
      <c r="G220" s="18"/>
      <c r="H220" s="17"/>
      <c r="J220" s="17"/>
      <c r="K220" s="17"/>
    </row>
    <row r="221" spans="1:11" ht="12.75">
      <c r="A221" s="23"/>
      <c r="B221" s="23"/>
      <c r="C221" s="17"/>
      <c r="D221" s="17"/>
      <c r="E221" s="18"/>
      <c r="F221" s="17"/>
      <c r="G221" s="18"/>
      <c r="H221" s="17"/>
      <c r="J221" s="17"/>
      <c r="K221" s="17"/>
    </row>
    <row r="222" spans="3:11" ht="9.75" customHeight="1">
      <c r="C222" s="15"/>
      <c r="D222" s="15"/>
      <c r="E222" s="16"/>
      <c r="F222" s="15"/>
      <c r="G222" s="16"/>
      <c r="H222" s="15"/>
      <c r="J222" s="15"/>
      <c r="K222" s="15"/>
    </row>
    <row r="223" spans="1:11" ht="12.75">
      <c r="A223" s="19" t="s">
        <v>213</v>
      </c>
      <c r="C223" s="15"/>
      <c r="D223" s="15"/>
      <c r="E223" s="16"/>
      <c r="F223" s="15"/>
      <c r="G223" s="16"/>
      <c r="H223" s="15"/>
      <c r="J223" s="15"/>
      <c r="K223" s="15"/>
    </row>
    <row r="224" spans="1:11" ht="12.75">
      <c r="A224" s="1" t="s">
        <v>214</v>
      </c>
      <c r="C224" s="15"/>
      <c r="D224" s="15"/>
      <c r="E224" s="16"/>
      <c r="F224" s="15"/>
      <c r="G224" s="16"/>
      <c r="H224" s="15"/>
      <c r="J224" s="15"/>
      <c r="K224" s="15"/>
    </row>
    <row r="225" spans="1:11" ht="12.75">
      <c r="A225" s="1" t="s">
        <v>215</v>
      </c>
      <c r="C225" s="15">
        <v>50</v>
      </c>
      <c r="D225" s="15"/>
      <c r="E225" s="16">
        <v>10</v>
      </c>
      <c r="F225" s="15">
        <v>70</v>
      </c>
      <c r="G225" s="16">
        <v>10</v>
      </c>
      <c r="H225" s="15">
        <v>70</v>
      </c>
      <c r="J225" s="15"/>
      <c r="K225" s="15"/>
    </row>
    <row r="226" spans="1:11" ht="12.75">
      <c r="A226" s="1" t="s">
        <v>216</v>
      </c>
      <c r="C226" s="15">
        <v>518.31</v>
      </c>
      <c r="D226" s="15"/>
      <c r="E226" s="16"/>
      <c r="F226" s="15"/>
      <c r="G226" s="16"/>
      <c r="H226" s="15"/>
      <c r="J226" s="15"/>
      <c r="K226" s="15"/>
    </row>
    <row r="227" spans="1:11" ht="12.75">
      <c r="A227" s="1" t="s">
        <v>217</v>
      </c>
      <c r="C227" s="15">
        <v>1724.68</v>
      </c>
      <c r="D227" s="15"/>
      <c r="E227" s="16">
        <v>20</v>
      </c>
      <c r="F227" s="15">
        <v>140</v>
      </c>
      <c r="G227" s="16">
        <v>30</v>
      </c>
      <c r="H227" s="15">
        <v>210</v>
      </c>
      <c r="J227" s="15"/>
      <c r="K227" s="15"/>
    </row>
    <row r="228" spans="1:11" ht="12.75">
      <c r="A228" s="1" t="s">
        <v>218</v>
      </c>
      <c r="C228" s="15"/>
      <c r="D228" s="15"/>
      <c r="E228" s="16">
        <v>0</v>
      </c>
      <c r="F228" s="15"/>
      <c r="G228" s="16"/>
      <c r="H228" s="15"/>
      <c r="J228" s="15"/>
      <c r="K228" s="15"/>
    </row>
    <row r="229" spans="1:11" ht="12.75">
      <c r="A229" s="1" t="s">
        <v>219</v>
      </c>
      <c r="C229" s="15"/>
      <c r="D229" s="15"/>
      <c r="E229" s="16"/>
      <c r="F229" s="15"/>
      <c r="G229" s="16"/>
      <c r="H229" s="15"/>
      <c r="J229" s="15"/>
      <c r="K229" s="15"/>
    </row>
    <row r="230" spans="1:11" ht="12.75">
      <c r="A230" s="1" t="s">
        <v>220</v>
      </c>
      <c r="C230" s="15">
        <v>431.69</v>
      </c>
      <c r="D230" s="15"/>
      <c r="E230" s="16">
        <v>20</v>
      </c>
      <c r="F230" s="15">
        <v>140</v>
      </c>
      <c r="G230" s="16">
        <v>20</v>
      </c>
      <c r="H230" s="15">
        <v>140</v>
      </c>
      <c r="J230" s="15"/>
      <c r="K230" s="15"/>
    </row>
    <row r="231" spans="1:11" ht="12.75">
      <c r="A231" s="1" t="s">
        <v>221</v>
      </c>
      <c r="C231" s="15">
        <v>1050.7</v>
      </c>
      <c r="D231" s="15"/>
      <c r="E231" s="16">
        <v>35</v>
      </c>
      <c r="F231" s="15">
        <v>61.25</v>
      </c>
      <c r="G231" s="16">
        <v>35</v>
      </c>
      <c r="H231" s="15">
        <v>61.25</v>
      </c>
      <c r="J231" s="15"/>
      <c r="K231" s="15"/>
    </row>
    <row r="232" spans="1:11" ht="12.75">
      <c r="A232" s="1" t="s">
        <v>222</v>
      </c>
      <c r="C232" s="15">
        <v>500.14</v>
      </c>
      <c r="D232" s="15"/>
      <c r="E232" s="16">
        <v>40</v>
      </c>
      <c r="F232" s="15">
        <v>280</v>
      </c>
      <c r="G232" s="16">
        <v>35</v>
      </c>
      <c r="H232" s="15">
        <v>245</v>
      </c>
      <c r="I232" s="19"/>
      <c r="J232" s="15"/>
      <c r="K232" s="15"/>
    </row>
    <row r="233" spans="1:11" ht="12.75">
      <c r="A233" s="1" t="s">
        <v>213</v>
      </c>
      <c r="C233" s="15">
        <v>2.58</v>
      </c>
      <c r="D233" s="15"/>
      <c r="E233" s="16"/>
      <c r="F233" s="15"/>
      <c r="G233" s="16"/>
      <c r="H233" s="15"/>
      <c r="J233" s="15"/>
      <c r="K233" s="15"/>
    </row>
    <row r="234" spans="1:11" ht="12.75">
      <c r="A234" s="13" t="s">
        <v>223</v>
      </c>
      <c r="B234" s="13"/>
      <c r="C234" s="17">
        <f>SUM(C224:C233)</f>
        <v>4278.1</v>
      </c>
      <c r="D234" s="17"/>
      <c r="E234" s="18"/>
      <c r="F234" s="17">
        <f>SUM(F224:F232)</f>
        <v>691.25</v>
      </c>
      <c r="G234" s="18"/>
      <c r="H234" s="17">
        <f>SUM(H224:H232)</f>
        <v>726.25</v>
      </c>
      <c r="I234" s="17">
        <f>F234+H234</f>
        <v>1417.5</v>
      </c>
      <c r="J234" s="17"/>
      <c r="K234" s="17">
        <f>SUM(C234+F234+H234)</f>
        <v>5695.6</v>
      </c>
    </row>
    <row r="235" spans="1:11" s="19" customFormat="1" ht="12.75" customHeight="1">
      <c r="A235" s="1"/>
      <c r="B235" s="1"/>
      <c r="C235" s="15"/>
      <c r="D235" s="15"/>
      <c r="E235" s="16"/>
      <c r="F235" s="15"/>
      <c r="G235" s="16"/>
      <c r="H235" s="15"/>
      <c r="I235" s="1"/>
      <c r="J235" s="15"/>
      <c r="K235" s="15"/>
    </row>
    <row r="236" spans="1:11" ht="12.75">
      <c r="A236" s="19" t="s">
        <v>224</v>
      </c>
      <c r="C236" s="15"/>
      <c r="D236" s="15"/>
      <c r="E236" s="16"/>
      <c r="F236" s="15" t="s">
        <v>59</v>
      </c>
      <c r="G236" s="16"/>
      <c r="H236" s="15"/>
      <c r="J236" s="15"/>
      <c r="K236" s="15"/>
    </row>
    <row r="237" spans="1:11" ht="12.75">
      <c r="A237" s="1" t="s">
        <v>225</v>
      </c>
      <c r="C237" s="15">
        <v>70.13</v>
      </c>
      <c r="D237" s="15"/>
      <c r="E237" s="16">
        <v>10</v>
      </c>
      <c r="F237" s="15">
        <v>70</v>
      </c>
      <c r="G237" s="16">
        <v>10</v>
      </c>
      <c r="H237" s="15">
        <v>70</v>
      </c>
      <c r="J237" s="15"/>
      <c r="K237" s="15"/>
    </row>
    <row r="238" spans="1:11" ht="12.75">
      <c r="A238" s="1" t="s">
        <v>226</v>
      </c>
      <c r="C238" s="15">
        <v>126.25</v>
      </c>
      <c r="D238" s="15"/>
      <c r="E238" s="16">
        <v>15</v>
      </c>
      <c r="F238" s="15">
        <v>105</v>
      </c>
      <c r="G238" s="16"/>
      <c r="H238" s="15"/>
      <c r="J238" s="15"/>
      <c r="K238" s="15"/>
    </row>
    <row r="239" spans="1:11" ht="12.75">
      <c r="A239" s="1" t="s">
        <v>227</v>
      </c>
      <c r="C239" s="15">
        <v>542.44</v>
      </c>
      <c r="D239" s="15"/>
      <c r="E239" s="16">
        <v>5</v>
      </c>
      <c r="F239" s="15"/>
      <c r="G239" s="16"/>
      <c r="H239" s="15"/>
      <c r="J239" s="15"/>
      <c r="K239" s="15"/>
    </row>
    <row r="240" spans="1:11" ht="12.75">
      <c r="A240" s="1" t="s">
        <v>228</v>
      </c>
      <c r="C240" s="15"/>
      <c r="D240" s="15"/>
      <c r="E240" s="16">
        <v>10</v>
      </c>
      <c r="F240" s="15">
        <v>140</v>
      </c>
      <c r="G240" s="16"/>
      <c r="H240" s="15"/>
      <c r="J240" s="15"/>
      <c r="K240" s="15"/>
    </row>
    <row r="241" spans="1:11" ht="12.75">
      <c r="A241" s="1" t="s">
        <v>229</v>
      </c>
      <c r="C241" s="15"/>
      <c r="D241" s="15"/>
      <c r="E241" s="16"/>
      <c r="F241" s="15"/>
      <c r="G241" s="16"/>
      <c r="H241" s="15"/>
      <c r="J241" s="15"/>
      <c r="K241" s="15"/>
    </row>
    <row r="242" spans="1:12" ht="12.75">
      <c r="A242" s="1" t="s">
        <v>230</v>
      </c>
      <c r="C242" s="15">
        <v>1882.18</v>
      </c>
      <c r="D242" s="15"/>
      <c r="E242" s="16">
        <v>25</v>
      </c>
      <c r="F242" s="15">
        <v>210</v>
      </c>
      <c r="G242" s="16">
        <v>25</v>
      </c>
      <c r="H242" s="15">
        <v>210</v>
      </c>
      <c r="J242" s="15"/>
      <c r="K242" s="15"/>
      <c r="L242" s="1">
        <f>770.14+589.93</f>
        <v>1360.07</v>
      </c>
    </row>
    <row r="243" spans="1:11" ht="12.75">
      <c r="A243" s="1" t="s">
        <v>231</v>
      </c>
      <c r="C243" s="15">
        <v>98.6</v>
      </c>
      <c r="D243" s="15"/>
      <c r="E243" s="16"/>
      <c r="F243" s="15"/>
      <c r="G243" s="16"/>
      <c r="H243" s="15"/>
      <c r="J243" s="15"/>
      <c r="K243" s="15"/>
    </row>
    <row r="244" spans="1:11" ht="12.75">
      <c r="A244" s="1" t="s">
        <v>232</v>
      </c>
      <c r="C244" s="15">
        <v>240.42</v>
      </c>
      <c r="D244" s="15"/>
      <c r="E244" s="16">
        <v>5</v>
      </c>
      <c r="F244" s="15">
        <v>42.5</v>
      </c>
      <c r="G244" s="16">
        <v>1</v>
      </c>
      <c r="H244" s="15">
        <v>8.5</v>
      </c>
      <c r="J244" s="15"/>
      <c r="K244" s="15"/>
    </row>
    <row r="245" spans="1:11" ht="12.75">
      <c r="A245" s="1" t="s">
        <v>233</v>
      </c>
      <c r="C245" s="15">
        <v>1074.12</v>
      </c>
      <c r="D245" s="15"/>
      <c r="E245" s="16">
        <v>15</v>
      </c>
      <c r="F245" s="15"/>
      <c r="G245" s="16"/>
      <c r="H245" s="15"/>
      <c r="J245" s="15"/>
      <c r="K245" s="15"/>
    </row>
    <row r="246" spans="1:11" ht="12.75">
      <c r="A246" s="1" t="s">
        <v>234</v>
      </c>
      <c r="C246" s="15">
        <v>133.44</v>
      </c>
      <c r="D246" s="15"/>
      <c r="E246" s="16">
        <v>10</v>
      </c>
      <c r="F246" s="15">
        <v>70</v>
      </c>
      <c r="G246" s="16">
        <v>10</v>
      </c>
      <c r="H246" s="15">
        <v>70</v>
      </c>
      <c r="J246" s="15"/>
      <c r="K246" s="15"/>
    </row>
    <row r="247" spans="1:11" ht="12.75">
      <c r="A247" s="1" t="s">
        <v>235</v>
      </c>
      <c r="C247" s="15">
        <v>455.34</v>
      </c>
      <c r="D247" s="15"/>
      <c r="E247" s="16">
        <v>2</v>
      </c>
      <c r="F247" s="15">
        <v>17</v>
      </c>
      <c r="G247" s="16">
        <v>2</v>
      </c>
      <c r="H247" s="15">
        <v>17</v>
      </c>
      <c r="I247" s="19"/>
      <c r="J247" s="15"/>
      <c r="K247" s="15"/>
    </row>
    <row r="248" spans="1:11" ht="12.75">
      <c r="A248" s="1" t="s">
        <v>236</v>
      </c>
      <c r="C248" s="15">
        <v>951.88</v>
      </c>
      <c r="D248" s="15"/>
      <c r="E248" s="16">
        <v>4</v>
      </c>
      <c r="F248" s="15">
        <v>34</v>
      </c>
      <c r="G248" s="16">
        <v>4</v>
      </c>
      <c r="H248" s="15">
        <v>34</v>
      </c>
      <c r="I248" s="19"/>
      <c r="J248" s="15"/>
      <c r="K248" s="15"/>
    </row>
    <row r="249" spans="1:11" s="1" customFormat="1" ht="12.75">
      <c r="A249" s="1" t="s">
        <v>237</v>
      </c>
      <c r="C249" s="22">
        <v>69.37</v>
      </c>
      <c r="J249" s="15"/>
      <c r="K249" s="15"/>
    </row>
    <row r="250" spans="1:11" ht="12.75">
      <c r="A250" s="13" t="s">
        <v>238</v>
      </c>
      <c r="B250" s="13"/>
      <c r="C250" s="17">
        <f>SUM(C237:C249)</f>
        <v>5644.17</v>
      </c>
      <c r="D250" s="17"/>
      <c r="E250" s="18"/>
      <c r="F250" s="17">
        <f>SUM(F237:F248)</f>
        <v>688.5</v>
      </c>
      <c r="G250" s="18"/>
      <c r="H250" s="17">
        <f>SUM(H237:H248)</f>
        <v>409.5</v>
      </c>
      <c r="I250" s="17">
        <f>F250+H250</f>
        <v>1098</v>
      </c>
      <c r="J250" s="17"/>
      <c r="K250" s="17">
        <f>SUM(C250+F250+H250)</f>
        <v>6742.17</v>
      </c>
    </row>
    <row r="251" spans="1:11" s="19" customFormat="1" ht="12" customHeight="1">
      <c r="A251" s="1"/>
      <c r="B251" s="1"/>
      <c r="C251" s="15"/>
      <c r="D251" s="15"/>
      <c r="E251" s="16"/>
      <c r="F251" s="15"/>
      <c r="G251" s="16"/>
      <c r="H251" s="15"/>
      <c r="I251" s="1"/>
      <c r="J251" s="15"/>
      <c r="K251" s="15"/>
    </row>
    <row r="252" spans="1:11" ht="12.75">
      <c r="A252" s="19" t="s">
        <v>239</v>
      </c>
      <c r="C252" s="15"/>
      <c r="D252" s="15"/>
      <c r="E252" s="16"/>
      <c r="F252" s="15"/>
      <c r="G252" s="16"/>
      <c r="H252" s="15"/>
      <c r="J252" s="15"/>
      <c r="K252" s="15"/>
    </row>
    <row r="253" spans="1:11" ht="12.75">
      <c r="A253" s="1" t="s">
        <v>240</v>
      </c>
      <c r="C253" s="15">
        <v>541.62</v>
      </c>
      <c r="D253" s="15"/>
      <c r="E253" s="16">
        <v>10</v>
      </c>
      <c r="F253" s="15">
        <v>70</v>
      </c>
      <c r="G253" s="16">
        <v>15</v>
      </c>
      <c r="H253" s="15">
        <v>105</v>
      </c>
      <c r="J253" s="15"/>
      <c r="K253" s="15"/>
    </row>
    <row r="254" spans="1:11" ht="12.75">
      <c r="A254" s="1" t="s">
        <v>241</v>
      </c>
      <c r="C254" s="15">
        <v>258.63</v>
      </c>
      <c r="D254" s="15"/>
      <c r="E254" s="16"/>
      <c r="F254" s="15"/>
      <c r="G254" s="16"/>
      <c r="H254" s="15"/>
      <c r="J254" s="15"/>
      <c r="K254" s="15"/>
    </row>
    <row r="255" spans="1:11" ht="12.75">
      <c r="A255" s="1" t="s">
        <v>242</v>
      </c>
      <c r="C255" s="15"/>
      <c r="D255" s="15"/>
      <c r="E255" s="16">
        <v>0</v>
      </c>
      <c r="F255" s="15"/>
      <c r="G255" s="16"/>
      <c r="H255" s="15"/>
      <c r="J255" s="15"/>
      <c r="K255" s="15"/>
    </row>
    <row r="256" spans="1:11" ht="12.75">
      <c r="A256" s="1" t="s">
        <v>243</v>
      </c>
      <c r="C256" s="15">
        <v>1608.25</v>
      </c>
      <c r="D256" s="15"/>
      <c r="E256" s="16">
        <v>5</v>
      </c>
      <c r="F256" s="15">
        <v>42.5</v>
      </c>
      <c r="G256" s="16"/>
      <c r="H256" s="15"/>
      <c r="J256" s="15"/>
      <c r="K256" s="15"/>
    </row>
    <row r="257" spans="1:11" ht="12.75">
      <c r="A257" s="1" t="s">
        <v>244</v>
      </c>
      <c r="C257" s="15"/>
      <c r="D257" s="15"/>
      <c r="E257" s="16"/>
      <c r="F257" s="15"/>
      <c r="G257" s="16"/>
      <c r="H257" s="15"/>
      <c r="J257" s="15"/>
      <c r="K257" s="15"/>
    </row>
    <row r="258" spans="1:11" ht="12.75">
      <c r="A258" s="1" t="s">
        <v>245</v>
      </c>
      <c r="C258" s="15"/>
      <c r="D258" s="15"/>
      <c r="E258" s="16">
        <v>10</v>
      </c>
      <c r="F258" s="22" t="s">
        <v>246</v>
      </c>
      <c r="G258" s="16"/>
      <c r="H258" s="15"/>
      <c r="J258" s="15"/>
      <c r="K258" s="15"/>
    </row>
    <row r="259" spans="1:11" ht="12.75">
      <c r="A259" s="1" t="s">
        <v>247</v>
      </c>
      <c r="C259" s="15"/>
      <c r="D259" s="15"/>
      <c r="E259" s="16"/>
      <c r="F259" s="15"/>
      <c r="G259" s="16"/>
      <c r="H259" s="15"/>
      <c r="J259" s="15"/>
      <c r="K259" s="15"/>
    </row>
    <row r="260" spans="1:11" ht="12.75">
      <c r="A260" s="1" t="s">
        <v>248</v>
      </c>
      <c r="C260" s="15">
        <v>675.15</v>
      </c>
      <c r="D260" s="15"/>
      <c r="E260" s="16">
        <v>20</v>
      </c>
      <c r="F260" s="15">
        <v>140</v>
      </c>
      <c r="G260" s="16">
        <v>20</v>
      </c>
      <c r="H260" s="15">
        <v>140</v>
      </c>
      <c r="J260" s="15"/>
      <c r="K260" s="15"/>
    </row>
    <row r="261" spans="1:11" ht="12.75">
      <c r="A261" s="1" t="s">
        <v>249</v>
      </c>
      <c r="C261" s="15">
        <v>5316.86</v>
      </c>
      <c r="D261" s="15"/>
      <c r="E261" s="16">
        <v>35</v>
      </c>
      <c r="F261" s="15">
        <v>245</v>
      </c>
      <c r="G261" s="16">
        <v>50</v>
      </c>
      <c r="H261" s="15">
        <v>350</v>
      </c>
      <c r="J261" s="15"/>
      <c r="K261" s="15"/>
    </row>
    <row r="262" spans="1:11" ht="12.75">
      <c r="A262" s="1" t="s">
        <v>250</v>
      </c>
      <c r="C262" s="15"/>
      <c r="D262" s="15"/>
      <c r="E262" s="16">
        <v>15</v>
      </c>
      <c r="F262" s="15"/>
      <c r="G262" s="16"/>
      <c r="H262" s="15"/>
      <c r="J262" s="15"/>
      <c r="K262" s="15"/>
    </row>
    <row r="263" spans="1:11" ht="12.75">
      <c r="A263" s="1" t="s">
        <v>251</v>
      </c>
      <c r="C263" s="15">
        <v>425</v>
      </c>
      <c r="D263" s="15"/>
      <c r="E263" s="16">
        <v>10</v>
      </c>
      <c r="F263" s="15">
        <v>70</v>
      </c>
      <c r="G263" s="16">
        <v>10</v>
      </c>
      <c r="H263" s="15">
        <v>70</v>
      </c>
      <c r="J263" s="15"/>
      <c r="K263" s="15"/>
    </row>
    <row r="264" spans="1:12" ht="12.75">
      <c r="A264" s="1" t="s">
        <v>252</v>
      </c>
      <c r="C264" s="15">
        <v>2682</v>
      </c>
      <c r="D264" s="15"/>
      <c r="E264" s="16">
        <v>10</v>
      </c>
      <c r="F264" s="15">
        <v>70</v>
      </c>
      <c r="G264" s="16">
        <v>15</v>
      </c>
      <c r="H264" s="15">
        <v>105</v>
      </c>
      <c r="J264" s="15"/>
      <c r="K264" s="15"/>
      <c r="L264" s="1">
        <f>130.15+116.08</f>
        <v>246.23000000000002</v>
      </c>
    </row>
    <row r="265" spans="1:11" ht="12.75">
      <c r="A265" s="1" t="s">
        <v>253</v>
      </c>
      <c r="C265" s="15">
        <v>575.72</v>
      </c>
      <c r="D265" s="15"/>
      <c r="E265" s="16">
        <v>5</v>
      </c>
      <c r="F265" s="15">
        <v>42.5</v>
      </c>
      <c r="G265" s="16">
        <v>5</v>
      </c>
      <c r="H265" s="15">
        <v>42.5</v>
      </c>
      <c r="J265" s="15"/>
      <c r="K265" s="15"/>
    </row>
    <row r="266" spans="1:11" ht="12.75">
      <c r="A266" s="1" t="s">
        <v>239</v>
      </c>
      <c r="C266" s="15"/>
      <c r="D266" s="15"/>
      <c r="E266" s="16"/>
      <c r="F266" s="15"/>
      <c r="G266" s="16"/>
      <c r="H266" s="15"/>
      <c r="J266" s="15"/>
      <c r="K266" s="15"/>
    </row>
    <row r="267" spans="1:11" ht="12.75">
      <c r="A267" s="13" t="s">
        <v>254</v>
      </c>
      <c r="B267" s="13"/>
      <c r="C267" s="17">
        <f>SUM(C253:C266)</f>
        <v>12083.23</v>
      </c>
      <c r="D267" s="17"/>
      <c r="E267" s="18"/>
      <c r="F267" s="17">
        <f>SUM(F253:F265)</f>
        <v>680</v>
      </c>
      <c r="G267" s="18"/>
      <c r="H267" s="17">
        <f>SUM(H253:H265)</f>
        <v>812.5</v>
      </c>
      <c r="I267" s="17">
        <f>F267+H267</f>
        <v>1492.5</v>
      </c>
      <c r="J267" s="17"/>
      <c r="K267" s="17">
        <f>SUM(C267+F267+H267)</f>
        <v>13575.73</v>
      </c>
    </row>
    <row r="268" s="1" customFormat="1" ht="12.75" customHeight="1"/>
    <row r="269" spans="1:11" ht="12.75">
      <c r="A269" s="19" t="s">
        <v>255</v>
      </c>
      <c r="C269" s="15"/>
      <c r="D269" s="15"/>
      <c r="E269" s="16"/>
      <c r="F269" s="15"/>
      <c r="G269" s="16"/>
      <c r="H269" s="15"/>
      <c r="J269" s="15"/>
      <c r="K269" s="15"/>
    </row>
    <row r="270" spans="1:11" ht="12.75">
      <c r="A270" s="1" t="s">
        <v>256</v>
      </c>
      <c r="C270" s="15">
        <v>708.35</v>
      </c>
      <c r="D270" s="15"/>
      <c r="E270" s="16">
        <v>20</v>
      </c>
      <c r="F270" s="15">
        <v>63.5</v>
      </c>
      <c r="G270" s="16">
        <v>15</v>
      </c>
      <c r="H270" s="15">
        <v>105</v>
      </c>
      <c r="J270" s="15"/>
      <c r="K270" s="15"/>
    </row>
    <row r="271" spans="1:11" ht="12.75">
      <c r="A271" s="1" t="s">
        <v>257</v>
      </c>
      <c r="C271" s="15"/>
      <c r="D271" s="15"/>
      <c r="E271" s="16"/>
      <c r="F271" s="15"/>
      <c r="G271" s="16"/>
      <c r="H271" s="15"/>
      <c r="J271" s="15"/>
      <c r="K271" s="15"/>
    </row>
    <row r="272" spans="1:11" ht="12.75">
      <c r="A272" s="1" t="s">
        <v>258</v>
      </c>
      <c r="C272" s="15">
        <v>125</v>
      </c>
      <c r="D272" s="15"/>
      <c r="E272" s="16"/>
      <c r="F272" s="15"/>
      <c r="G272" s="16"/>
      <c r="H272" s="15"/>
      <c r="J272" s="15"/>
      <c r="K272" s="15"/>
    </row>
    <row r="273" spans="1:11" ht="12.75">
      <c r="A273" s="1" t="s">
        <v>259</v>
      </c>
      <c r="B273" s="1">
        <v>186.53</v>
      </c>
      <c r="C273" s="15">
        <v>138</v>
      </c>
      <c r="D273" s="15"/>
      <c r="E273" s="16">
        <v>10</v>
      </c>
      <c r="F273" s="15">
        <v>70</v>
      </c>
      <c r="G273" s="16">
        <v>10</v>
      </c>
      <c r="H273" s="15">
        <v>70</v>
      </c>
      <c r="J273" s="15"/>
      <c r="K273" s="15"/>
    </row>
    <row r="274" spans="1:11" ht="12.75">
      <c r="A274" s="1" t="s">
        <v>260</v>
      </c>
      <c r="C274" s="15"/>
      <c r="D274" s="15"/>
      <c r="E274" s="16"/>
      <c r="F274" s="15"/>
      <c r="G274" s="16"/>
      <c r="H274" s="15"/>
      <c r="I274" s="19"/>
      <c r="J274" s="15"/>
      <c r="K274" s="15"/>
    </row>
    <row r="275" spans="1:11" ht="12.75">
      <c r="A275" s="1" t="s">
        <v>261</v>
      </c>
      <c r="C275" s="15"/>
      <c r="D275" s="15"/>
      <c r="E275" s="16">
        <v>25</v>
      </c>
      <c r="F275" s="15">
        <v>175</v>
      </c>
      <c r="G275" s="16">
        <v>25</v>
      </c>
      <c r="H275" s="15">
        <v>175</v>
      </c>
      <c r="J275" s="15"/>
      <c r="K275" s="15"/>
    </row>
    <row r="276" spans="1:11" ht="12.75">
      <c r="A276" s="1" t="s">
        <v>262</v>
      </c>
      <c r="C276" s="15">
        <v>591.42</v>
      </c>
      <c r="D276" s="15"/>
      <c r="E276" s="16">
        <v>50</v>
      </c>
      <c r="F276" s="15">
        <v>350</v>
      </c>
      <c r="G276" s="16">
        <v>50</v>
      </c>
      <c r="H276" s="15">
        <v>350</v>
      </c>
      <c r="J276" s="15"/>
      <c r="K276" s="15"/>
    </row>
    <row r="277" spans="1:11" s="19" customFormat="1" ht="12.75">
      <c r="A277" s="1" t="s">
        <v>263</v>
      </c>
      <c r="B277" s="1"/>
      <c r="C277" s="15"/>
      <c r="D277" s="15"/>
      <c r="E277" s="16"/>
      <c r="F277" s="15"/>
      <c r="G277" s="16"/>
      <c r="H277" s="15"/>
      <c r="I277" s="1"/>
      <c r="J277" s="15"/>
      <c r="K277" s="15"/>
    </row>
    <row r="278" spans="1:11" ht="12.75">
      <c r="A278" s="1" t="s">
        <v>264</v>
      </c>
      <c r="C278" s="15">
        <v>460</v>
      </c>
      <c r="D278" s="15"/>
      <c r="E278" s="16">
        <v>10</v>
      </c>
      <c r="F278" s="15">
        <v>70</v>
      </c>
      <c r="G278" s="16"/>
      <c r="H278" s="15"/>
      <c r="J278" s="15"/>
      <c r="K278" s="15"/>
    </row>
    <row r="279" spans="1:11" ht="12.75">
      <c r="A279" s="1" t="s">
        <v>265</v>
      </c>
      <c r="C279" s="15"/>
      <c r="D279" s="15"/>
      <c r="E279" s="16">
        <v>5</v>
      </c>
      <c r="F279" s="15">
        <v>42.5</v>
      </c>
      <c r="G279" s="16">
        <v>5</v>
      </c>
      <c r="H279" s="15">
        <v>42.5</v>
      </c>
      <c r="J279" s="15"/>
      <c r="K279" s="15"/>
    </row>
    <row r="280" spans="1:12" ht="12.75">
      <c r="A280" s="1" t="s">
        <v>266</v>
      </c>
      <c r="C280" s="15">
        <v>750.46</v>
      </c>
      <c r="D280" s="15"/>
      <c r="E280" s="16">
        <v>10</v>
      </c>
      <c r="F280" s="15">
        <v>70</v>
      </c>
      <c r="G280" s="16">
        <v>10</v>
      </c>
      <c r="H280" s="15">
        <v>70</v>
      </c>
      <c r="J280" s="15"/>
      <c r="K280" s="15"/>
      <c r="L280" s="1">
        <f>50.69+60</f>
        <v>110.69</v>
      </c>
    </row>
    <row r="281" spans="1:11" ht="12.75">
      <c r="A281" s="13" t="s">
        <v>267</v>
      </c>
      <c r="B281" s="13"/>
      <c r="C281" s="17">
        <f>SUM(C270:C280)</f>
        <v>2773.23</v>
      </c>
      <c r="D281" s="17"/>
      <c r="E281" s="18"/>
      <c r="F281" s="17">
        <f>SUM(F270:F280)</f>
        <v>841</v>
      </c>
      <c r="G281" s="18"/>
      <c r="H281" s="17">
        <f>SUM(H270:H280)</f>
        <v>812.5</v>
      </c>
      <c r="I281" s="17">
        <f>F281+H281</f>
        <v>1653.5</v>
      </c>
      <c r="J281" s="17"/>
      <c r="K281" s="17">
        <f>SUM(C281+F281+H281)</f>
        <v>4426.73</v>
      </c>
    </row>
    <row r="282" spans="1:11" ht="12.75">
      <c r="A282" s="23"/>
      <c r="B282" s="23"/>
      <c r="C282" s="17"/>
      <c r="D282" s="17"/>
      <c r="E282" s="18"/>
      <c r="F282" s="17"/>
      <c r="G282" s="18"/>
      <c r="H282" s="17"/>
      <c r="J282" s="17"/>
      <c r="K282" s="17"/>
    </row>
    <row r="283" spans="1:11" ht="12.75">
      <c r="A283" s="19" t="s">
        <v>268</v>
      </c>
      <c r="C283" s="15"/>
      <c r="D283" s="15"/>
      <c r="E283" s="16"/>
      <c r="F283" s="15"/>
      <c r="G283" s="16"/>
      <c r="H283" s="15"/>
      <c r="J283" s="15"/>
      <c r="K283" s="15"/>
    </row>
    <row r="284" spans="1:11" ht="12.75">
      <c r="A284" s="1" t="s">
        <v>269</v>
      </c>
      <c r="C284" s="15">
        <v>96.27</v>
      </c>
      <c r="D284" s="15"/>
      <c r="E284" s="16">
        <v>0</v>
      </c>
      <c r="F284" s="15"/>
      <c r="G284" s="16"/>
      <c r="H284" s="15"/>
      <c r="J284" s="15"/>
      <c r="K284" s="15"/>
    </row>
    <row r="285" spans="1:11" ht="12.75">
      <c r="A285" s="1" t="s">
        <v>270</v>
      </c>
      <c r="C285" s="15">
        <v>725.67</v>
      </c>
      <c r="D285" s="15"/>
      <c r="E285" s="16">
        <v>5</v>
      </c>
      <c r="F285" s="15">
        <v>42.5</v>
      </c>
      <c r="G285" s="16">
        <v>5</v>
      </c>
      <c r="H285" s="15">
        <v>42.5</v>
      </c>
      <c r="J285" s="15"/>
      <c r="K285" s="15"/>
    </row>
    <row r="286" spans="1:11" ht="12.75">
      <c r="A286" s="1" t="s">
        <v>271</v>
      </c>
      <c r="C286" s="15"/>
      <c r="D286" s="15"/>
      <c r="E286" s="16"/>
      <c r="F286" s="15"/>
      <c r="G286" s="16"/>
      <c r="H286" s="15"/>
      <c r="J286" s="15"/>
      <c r="K286" s="15"/>
    </row>
    <row r="287" spans="1:11" ht="12.75">
      <c r="A287" s="1" t="s">
        <v>272</v>
      </c>
      <c r="C287" s="15">
        <v>283.74</v>
      </c>
      <c r="D287" s="15"/>
      <c r="E287" s="16">
        <v>15</v>
      </c>
      <c r="F287" s="15">
        <v>105</v>
      </c>
      <c r="G287" s="16"/>
      <c r="H287" s="15"/>
      <c r="J287" s="15"/>
      <c r="K287" s="15"/>
    </row>
    <row r="288" spans="1:11" ht="12.75">
      <c r="A288" s="1" t="s">
        <v>273</v>
      </c>
      <c r="C288" s="15">
        <v>575</v>
      </c>
      <c r="D288" s="15"/>
      <c r="E288" s="16">
        <v>15</v>
      </c>
      <c r="F288" s="21">
        <v>105</v>
      </c>
      <c r="G288" s="16">
        <v>15</v>
      </c>
      <c r="H288" s="15">
        <v>105</v>
      </c>
      <c r="J288" s="15"/>
      <c r="K288" s="15"/>
    </row>
    <row r="289" spans="1:11" ht="12.75">
      <c r="A289" s="1" t="s">
        <v>274</v>
      </c>
      <c r="C289" s="15">
        <v>196.41</v>
      </c>
      <c r="D289" s="15"/>
      <c r="E289" s="16"/>
      <c r="F289" s="15"/>
      <c r="G289" s="16"/>
      <c r="H289" s="15"/>
      <c r="J289" s="15"/>
      <c r="K289" s="15"/>
    </row>
    <row r="290" spans="1:11" ht="12.75">
      <c r="A290" s="1" t="s">
        <v>275</v>
      </c>
      <c r="C290" s="15"/>
      <c r="D290" s="15"/>
      <c r="E290" s="16"/>
      <c r="F290" s="15"/>
      <c r="G290" s="16"/>
      <c r="H290" s="15"/>
      <c r="J290" s="15"/>
      <c r="K290" s="15"/>
    </row>
    <row r="291" spans="1:11" ht="12.75">
      <c r="A291" s="1" t="s">
        <v>276</v>
      </c>
      <c r="C291" s="15">
        <v>475.98</v>
      </c>
      <c r="D291" s="15"/>
      <c r="E291" s="16">
        <v>10</v>
      </c>
      <c r="F291" s="15">
        <v>70</v>
      </c>
      <c r="G291" s="16">
        <v>10</v>
      </c>
      <c r="H291" s="15">
        <v>70</v>
      </c>
      <c r="J291" s="15"/>
      <c r="K291" s="15"/>
    </row>
    <row r="292" spans="1:11" ht="12.75">
      <c r="A292" s="1" t="s">
        <v>277</v>
      </c>
      <c r="C292" s="15">
        <v>1197.41</v>
      </c>
      <c r="D292" s="15"/>
      <c r="E292" s="16">
        <v>25</v>
      </c>
      <c r="F292" s="15">
        <v>175</v>
      </c>
      <c r="G292" s="16">
        <v>25</v>
      </c>
      <c r="H292" s="15" t="s">
        <v>278</v>
      </c>
      <c r="I292" s="26"/>
      <c r="J292" s="15"/>
      <c r="K292" s="15"/>
    </row>
    <row r="293" spans="1:11" ht="12.75">
      <c r="A293" s="1" t="s">
        <v>279</v>
      </c>
      <c r="C293" s="15"/>
      <c r="D293" s="15"/>
      <c r="E293" s="16">
        <v>0</v>
      </c>
      <c r="F293" s="15"/>
      <c r="G293" s="16"/>
      <c r="H293" s="15"/>
      <c r="I293" s="19"/>
      <c r="J293" s="15"/>
      <c r="K293" s="15"/>
    </row>
    <row r="294" spans="1:11" s="1" customFormat="1" ht="12.75">
      <c r="A294" s="1" t="s">
        <v>268</v>
      </c>
      <c r="C294" s="22"/>
      <c r="J294" s="15"/>
      <c r="K294" s="15"/>
    </row>
    <row r="295" spans="1:11" ht="12.75">
      <c r="A295" s="13" t="s">
        <v>280</v>
      </c>
      <c r="B295" s="13"/>
      <c r="C295" s="17">
        <f>SUM(C284:C294)</f>
        <v>3550.48</v>
      </c>
      <c r="D295" s="17"/>
      <c r="E295" s="18"/>
      <c r="F295" s="17">
        <f>SUM(F284:F294)</f>
        <v>497.5</v>
      </c>
      <c r="G295" s="18"/>
      <c r="H295" s="17">
        <f>SUM(H284:H294)</f>
        <v>217.5</v>
      </c>
      <c r="I295" s="17">
        <f>F295+H295</f>
        <v>715</v>
      </c>
      <c r="J295" s="17"/>
      <c r="K295" s="17">
        <f>SUM(C295+F295+H295)</f>
        <v>4265.48</v>
      </c>
    </row>
    <row r="296" spans="1:11" s="1" customFormat="1" ht="12.75">
      <c r="A296" s="23"/>
      <c r="B296" s="23"/>
      <c r="C296" s="17"/>
      <c r="D296" s="17"/>
      <c r="E296" s="18"/>
      <c r="G296" s="18"/>
      <c r="H296" s="17"/>
      <c r="I296" s="17"/>
      <c r="J296" s="17"/>
      <c r="K296" s="17"/>
    </row>
    <row r="297" spans="1:12" s="1" customFormat="1" ht="12.75">
      <c r="A297" s="23" t="s">
        <v>281</v>
      </c>
      <c r="B297" s="23"/>
      <c r="C297" s="22">
        <v>1060</v>
      </c>
      <c r="D297" s="17"/>
      <c r="E297" s="18"/>
      <c r="G297" s="18"/>
      <c r="H297" s="17"/>
      <c r="I297" s="17"/>
      <c r="J297" s="17"/>
      <c r="K297" s="17">
        <f>SUM(C297+I297)</f>
        <v>1060</v>
      </c>
      <c r="L297" s="1" t="s">
        <v>282</v>
      </c>
    </row>
    <row r="298" spans="1:11" s="1" customFormat="1" ht="12.75">
      <c r="A298" s="23"/>
      <c r="B298" s="23"/>
      <c r="C298" s="22"/>
      <c r="D298" s="17"/>
      <c r="E298" s="18"/>
      <c r="G298" s="18"/>
      <c r="H298" s="17"/>
      <c r="I298" s="17"/>
      <c r="J298" s="17"/>
      <c r="K298" s="17"/>
    </row>
    <row r="299" spans="1:14" ht="12.75">
      <c r="A299" s="23" t="s">
        <v>283</v>
      </c>
      <c r="B299" s="23"/>
      <c r="C299" s="22"/>
      <c r="D299" s="17"/>
      <c r="E299" s="2">
        <v>1</v>
      </c>
      <c r="F299" s="21">
        <v>8.5</v>
      </c>
      <c r="G299" s="2">
        <v>1</v>
      </c>
      <c r="H299" s="22">
        <v>8.5</v>
      </c>
      <c r="I299" s="17">
        <f>F299+H299</f>
        <v>17</v>
      </c>
      <c r="J299" s="17"/>
      <c r="K299" s="17"/>
      <c r="L299" s="1" t="s">
        <v>284</v>
      </c>
      <c r="N299" s="1" t="s">
        <v>285</v>
      </c>
    </row>
    <row r="300" spans="1:13" s="1" customFormat="1" ht="12.75">
      <c r="A300" s="27"/>
      <c r="B300" s="27"/>
      <c r="C300" s="15"/>
      <c r="D300" s="15"/>
      <c r="E300" s="16"/>
      <c r="G300" s="16"/>
      <c r="H300" s="15"/>
      <c r="I300" s="15"/>
      <c r="J300" s="15"/>
      <c r="M300" s="28"/>
    </row>
    <row r="301" spans="1:9" s="1" customFormat="1" ht="12.75">
      <c r="A301" s="19" t="s">
        <v>286</v>
      </c>
      <c r="C301" s="29" t="s">
        <v>8</v>
      </c>
      <c r="I301" s="29" t="s">
        <v>3</v>
      </c>
    </row>
    <row r="302" spans="1:11" s="1" customFormat="1" ht="12.75">
      <c r="A302" s="30" t="s">
        <v>287</v>
      </c>
      <c r="C302" s="17">
        <f>SUM(C295+C281+C267+C250+C234+C219+C199+C184+C170+C156+C139+C130+C120+C103+C89+C74+C65+C55+C40+C22+C14+C297)</f>
        <v>99305.07999999999</v>
      </c>
      <c r="D302" s="15"/>
      <c r="E302" s="16">
        <f>SUM(E7:E299)</f>
        <v>1947</v>
      </c>
      <c r="G302" s="16">
        <f>SUM(G7:G299)</f>
        <v>1475</v>
      </c>
      <c r="H302" s="15"/>
      <c r="I302" s="17">
        <f>SUM(I14+I22+I40+I55+I65+I74+I89+I103+I120+I130+I139+I156+I170+I184+I199+I219+I234+I250+I267+I281+I295+I299)</f>
        <v>24468.5</v>
      </c>
      <c r="J302" s="15"/>
      <c r="K302" s="17">
        <f>SUM(K297+K295,K281,K267,K250,K234,K219,K199,K184,K170,K156,K139,K130,K120,K103,K89,K74,K65,K55,K40,K22,K14,F299,H299)</f>
        <v>123773.57999999999</v>
      </c>
    </row>
    <row r="303" spans="4:11" ht="12.75">
      <c r="D303" s="15"/>
      <c r="E303" s="15"/>
      <c r="F303" s="16"/>
      <c r="G303" s="16"/>
      <c r="H303" s="15"/>
      <c r="J303" s="15"/>
      <c r="K303" s="17">
        <f>SUM(C302+I302)</f>
        <v>123773.57999999999</v>
      </c>
    </row>
    <row r="304" s="1" customFormat="1" ht="12.75"/>
    <row r="305" spans="1:3" s="1" customFormat="1" ht="12.75">
      <c r="A305" s="1" t="s">
        <v>288</v>
      </c>
      <c r="C305" s="1">
        <v>10595</v>
      </c>
    </row>
    <row r="306" spans="1:11" ht="12.75">
      <c r="A306" s="1" t="s">
        <v>289</v>
      </c>
      <c r="C306" s="15">
        <v>3732.82</v>
      </c>
      <c r="D306" s="19"/>
      <c r="E306" s="19"/>
      <c r="F306" s="19"/>
      <c r="G306" s="19"/>
      <c r="H306" s="19"/>
      <c r="I306" s="19"/>
      <c r="J306" s="19"/>
      <c r="K306" s="19"/>
    </row>
    <row r="307" spans="1:31" s="1" customFormat="1" ht="12.75">
      <c r="A307" s="1" t="s">
        <v>290</v>
      </c>
      <c r="C307" s="15">
        <v>1745.72</v>
      </c>
      <c r="L307" s="1">
        <v>1018.67</v>
      </c>
      <c r="M307" s="1" t="s">
        <v>291</v>
      </c>
      <c r="AE307" s="1" t="s">
        <v>292</v>
      </c>
    </row>
    <row r="308" spans="1:3" s="1" customFormat="1" ht="12.75">
      <c r="A308" s="1" t="s">
        <v>293</v>
      </c>
      <c r="C308" s="15"/>
    </row>
    <row r="309" spans="1:3" s="1" customFormat="1" ht="12.75">
      <c r="A309" s="1" t="s">
        <v>294</v>
      </c>
      <c r="C309" s="15"/>
    </row>
    <row r="310" spans="1:12" s="1" customFormat="1" ht="12.75">
      <c r="A310" s="1" t="s">
        <v>295</v>
      </c>
      <c r="C310" s="15">
        <v>12684</v>
      </c>
      <c r="L310" s="1">
        <f>275+25+30+2000</f>
        <v>2330</v>
      </c>
    </row>
    <row r="311" spans="1:12" s="19" customFormat="1" ht="12" customHeight="1">
      <c r="A311" s="1" t="s">
        <v>296</v>
      </c>
      <c r="B311" s="1"/>
      <c r="C311" s="15">
        <v>295</v>
      </c>
      <c r="D311" s="1"/>
      <c r="E311" s="1"/>
      <c r="F311" s="1"/>
      <c r="G311" s="1"/>
      <c r="H311" s="1"/>
      <c r="I311" s="1"/>
      <c r="J311" s="1"/>
      <c r="K311" s="1"/>
      <c r="L311" s="1"/>
    </row>
    <row r="312" spans="1:3" s="1" customFormat="1" ht="12.75">
      <c r="A312" s="1" t="s">
        <v>297</v>
      </c>
      <c r="C312" s="15">
        <v>1260.15</v>
      </c>
    </row>
    <row r="313" spans="1:13" s="1" customFormat="1" ht="12.75">
      <c r="A313" s="1" t="s">
        <v>298</v>
      </c>
      <c r="C313" s="15">
        <v>3988.41</v>
      </c>
      <c r="L313" s="1">
        <f>2345.15+1503.31</f>
        <v>3848.46</v>
      </c>
      <c r="M313" s="1" t="s">
        <v>299</v>
      </c>
    </row>
    <row r="314" spans="1:31" s="1" customFormat="1" ht="12.75">
      <c r="A314" s="1" t="s">
        <v>300</v>
      </c>
      <c r="C314" s="15"/>
      <c r="AE314" s="1" t="e">
        <f>NA()</f>
        <v>#N/A</v>
      </c>
    </row>
    <row r="315" spans="1:3" s="1" customFormat="1" ht="12.75" customHeight="1">
      <c r="A315" s="1" t="s">
        <v>301</v>
      </c>
      <c r="C315" s="15"/>
    </row>
    <row r="316" spans="1:3" s="1" customFormat="1" ht="12.75">
      <c r="A316" s="1" t="s">
        <v>302</v>
      </c>
      <c r="C316" s="22">
        <v>5815.35</v>
      </c>
    </row>
    <row r="317" spans="1:3" s="1" customFormat="1" ht="12.75">
      <c r="A317" s="1" t="s">
        <v>303</v>
      </c>
      <c r="C317" s="15">
        <v>1239.91</v>
      </c>
    </row>
    <row r="318" spans="1:3" s="1" customFormat="1" ht="12.75">
      <c r="A318" s="31" t="s">
        <v>304</v>
      </c>
      <c r="C318" s="32"/>
    </row>
    <row r="319" s="1" customFormat="1" ht="12.75"/>
    <row r="320" spans="3:11" ht="12.75">
      <c r="C320" s="15"/>
      <c r="D320" s="19"/>
      <c r="E320" s="19"/>
      <c r="F320" s="19"/>
      <c r="G320" s="19"/>
      <c r="H320" s="19"/>
      <c r="I320" s="19"/>
      <c r="J320" s="19"/>
      <c r="K320" s="19"/>
    </row>
    <row r="321" spans="1:3" s="1" customFormat="1" ht="12.75">
      <c r="A321" s="33" t="s">
        <v>305</v>
      </c>
      <c r="C321" s="15"/>
    </row>
    <row r="322" spans="1:11" s="1" customFormat="1" ht="12.75">
      <c r="A322" s="19" t="s">
        <v>306</v>
      </c>
      <c r="C322" s="34">
        <f>SUM(C302+C306+C307)</f>
        <v>104783.62</v>
      </c>
      <c r="K322" s="35">
        <f>SUM(C318+K303)</f>
        <v>123773.57999999999</v>
      </c>
    </row>
    <row r="323" spans="1:11" s="19" customFormat="1" ht="12.75">
      <c r="A323" s="1"/>
      <c r="B323" s="1"/>
      <c r="C323" s="36" t="s">
        <v>307</v>
      </c>
      <c r="D323" s="1"/>
      <c r="E323" s="1"/>
      <c r="F323" s="1"/>
      <c r="G323" s="1"/>
      <c r="H323" s="1"/>
      <c r="I323" s="1"/>
      <c r="J323" s="1"/>
      <c r="K323" s="1"/>
    </row>
    <row r="327" s="1" customFormat="1" ht="12.75"/>
    <row r="328" s="1" customFormat="1" ht="12.75"/>
    <row r="329" s="1" customFormat="1" ht="12.75"/>
    <row r="330" s="1" customFormat="1" ht="12.75"/>
    <row r="331" ht="12.75">
      <c r="I331" s="37"/>
    </row>
    <row r="332" ht="12.75">
      <c r="I332" s="37"/>
    </row>
    <row r="333" ht="12.75">
      <c r="I333" s="37"/>
    </row>
    <row r="334" ht="12.75">
      <c r="I334" s="37"/>
    </row>
    <row r="335" ht="12.75">
      <c r="I335" s="37"/>
    </row>
    <row r="336" ht="12.75">
      <c r="I336" s="37"/>
    </row>
    <row r="337" ht="12.75">
      <c r="I337" s="37"/>
    </row>
    <row r="338" ht="12.75">
      <c r="I338" s="37"/>
    </row>
    <row r="339" ht="12.75">
      <c r="I339" s="37"/>
    </row>
    <row r="340" ht="12.75">
      <c r="I340" s="37"/>
    </row>
    <row r="341" ht="12.75">
      <c r="I341" s="37"/>
    </row>
    <row r="342" ht="12.75">
      <c r="I342" s="37"/>
    </row>
    <row r="343" ht="12.75">
      <c r="I343" s="37"/>
    </row>
    <row r="344" ht="12.75">
      <c r="I344" s="37"/>
    </row>
    <row r="345" ht="12.75">
      <c r="I345" s="37"/>
    </row>
    <row r="346" ht="12.75">
      <c r="I346" s="37"/>
    </row>
    <row r="347" ht="12.75">
      <c r="I347" s="37"/>
    </row>
    <row r="348" ht="12.75">
      <c r="I348" s="37"/>
    </row>
    <row r="349" ht="12.75">
      <c r="I349" s="37"/>
    </row>
    <row r="350" ht="12.75">
      <c r="I350" s="37"/>
    </row>
    <row r="351" ht="12.75">
      <c r="I351" s="37"/>
    </row>
    <row r="352" ht="12.75">
      <c r="I352" s="37"/>
    </row>
    <row r="353" ht="12.75">
      <c r="I353" s="37"/>
    </row>
    <row r="354" ht="12.75">
      <c r="I354" s="37"/>
    </row>
    <row r="355" ht="12.75">
      <c r="I355" s="37"/>
    </row>
    <row r="356" ht="12.75">
      <c r="I356" s="37"/>
    </row>
    <row r="357" ht="12.75">
      <c r="I357" s="37"/>
    </row>
    <row r="358" ht="12.75">
      <c r="I358" s="37"/>
    </row>
    <row r="359" ht="12.75">
      <c r="I359" s="37"/>
    </row>
    <row r="360" ht="12.75">
      <c r="I360" s="37"/>
    </row>
    <row r="361" ht="12.75">
      <c r="I361" s="37"/>
    </row>
    <row r="362" ht="12.75">
      <c r="I362" s="37"/>
    </row>
    <row r="363" ht="12.75">
      <c r="I363" s="37"/>
    </row>
    <row r="364" ht="12.75">
      <c r="I364" s="37"/>
    </row>
    <row r="365" ht="12.75">
      <c r="I365" s="37"/>
    </row>
    <row r="366" ht="12.75">
      <c r="I366" s="37"/>
    </row>
    <row r="367" ht="12.75">
      <c r="I367" s="37"/>
    </row>
    <row r="368" ht="12.75">
      <c r="I368" s="37"/>
    </row>
    <row r="369" ht="12.75">
      <c r="I369" s="37"/>
    </row>
    <row r="370" ht="12.75">
      <c r="I370" s="37"/>
    </row>
    <row r="371" ht="12.75">
      <c r="I371" s="37"/>
    </row>
    <row r="372" ht="12.75">
      <c r="I372" s="37"/>
    </row>
    <row r="373" ht="12.75">
      <c r="I373" s="37"/>
    </row>
    <row r="374" ht="12.75">
      <c r="I374" s="37"/>
    </row>
    <row r="375" ht="12.75">
      <c r="I375" s="37"/>
    </row>
    <row r="376" ht="12.75">
      <c r="I376" s="37"/>
    </row>
    <row r="377" ht="12.75">
      <c r="I377" s="37"/>
    </row>
    <row r="378" ht="12.75">
      <c r="I378" s="37"/>
    </row>
    <row r="379" ht="12.75">
      <c r="I379" s="37"/>
    </row>
    <row r="380" ht="12.75">
      <c r="I380" s="37"/>
    </row>
    <row r="381" ht="12.75">
      <c r="I381" s="37"/>
    </row>
    <row r="382" ht="12.75">
      <c r="I382" s="37"/>
    </row>
    <row r="383" ht="12.75">
      <c r="I383" s="37"/>
    </row>
    <row r="384" ht="12.75">
      <c r="I384" s="37"/>
    </row>
    <row r="385" ht="12.75">
      <c r="I385" s="37"/>
    </row>
    <row r="386" ht="12.75">
      <c r="I386" s="37"/>
    </row>
    <row r="387" ht="12.75">
      <c r="I387" s="37"/>
    </row>
    <row r="388" ht="12.75">
      <c r="I388" s="37"/>
    </row>
    <row r="389" ht="12.75">
      <c r="I389" s="37"/>
    </row>
    <row r="390" ht="12.75">
      <c r="I390" s="37"/>
    </row>
    <row r="391" ht="12.75">
      <c r="I391" s="37"/>
    </row>
    <row r="392" ht="12.75">
      <c r="I392" s="37"/>
    </row>
    <row r="393" ht="12.75">
      <c r="I393" s="37"/>
    </row>
    <row r="394" ht="12.75">
      <c r="I394" s="37"/>
    </row>
    <row r="395" ht="12.75">
      <c r="I395" s="37"/>
    </row>
    <row r="396" ht="12.75">
      <c r="I396" s="37"/>
    </row>
    <row r="397" ht="12.75">
      <c r="I397" s="37"/>
    </row>
    <row r="398" ht="12.75">
      <c r="I398" s="37"/>
    </row>
    <row r="399" ht="12.75">
      <c r="I399" s="37"/>
    </row>
    <row r="400" ht="12.75">
      <c r="I400" s="37"/>
    </row>
    <row r="401" ht="12.75">
      <c r="I401" s="37"/>
    </row>
    <row r="402" ht="12.75">
      <c r="I402" s="37"/>
    </row>
    <row r="403" ht="12.75">
      <c r="I403" s="37"/>
    </row>
    <row r="404" ht="12.75">
      <c r="I404" s="37"/>
    </row>
    <row r="405" ht="12.75">
      <c r="I405" s="37"/>
    </row>
    <row r="406" ht="12.75">
      <c r="I406" s="37"/>
    </row>
    <row r="407" ht="12.75">
      <c r="I407" s="37"/>
    </row>
    <row r="408" ht="12.75">
      <c r="I408" s="37"/>
    </row>
    <row r="409" ht="12.75">
      <c r="I409" s="37"/>
    </row>
    <row r="410" ht="12.75">
      <c r="I410" s="37"/>
    </row>
    <row r="411" ht="12.75">
      <c r="I411" s="37"/>
    </row>
    <row r="412" ht="12.75">
      <c r="I412" s="37"/>
    </row>
    <row r="413" ht="12.75">
      <c r="I413" s="37"/>
    </row>
    <row r="414" ht="12.75">
      <c r="I414" s="37"/>
    </row>
    <row r="415" ht="12.75">
      <c r="I415" s="37"/>
    </row>
    <row r="416" ht="12.75">
      <c r="I416" s="37"/>
    </row>
    <row r="417" ht="12.75">
      <c r="I417" s="37"/>
    </row>
    <row r="418" ht="12.75">
      <c r="I418" s="37"/>
    </row>
    <row r="419" ht="12.75">
      <c r="I419" s="37"/>
    </row>
    <row r="420" ht="12.75">
      <c r="I420" s="37"/>
    </row>
    <row r="421" ht="12.75">
      <c r="I421" s="37"/>
    </row>
    <row r="422" ht="12.75">
      <c r="I422" s="37"/>
    </row>
    <row r="423" ht="12.75">
      <c r="I423" s="37"/>
    </row>
    <row r="424" ht="12.75">
      <c r="I424" s="37"/>
    </row>
    <row r="425" ht="12.75">
      <c r="I425" s="37"/>
    </row>
    <row r="426" ht="12.75">
      <c r="I426" s="37"/>
    </row>
    <row r="427" ht="12.75">
      <c r="I427" s="37"/>
    </row>
    <row r="428" ht="12.75">
      <c r="I428" s="37"/>
    </row>
    <row r="429" ht="12.75">
      <c r="I429" s="37"/>
    </row>
    <row r="430" ht="12.75">
      <c r="I430" s="37"/>
    </row>
    <row r="431" ht="12.75">
      <c r="I431" s="37"/>
    </row>
    <row r="432" ht="12.75">
      <c r="I432" s="37"/>
    </row>
    <row r="433" ht="12.75">
      <c r="I433" s="37"/>
    </row>
    <row r="434" ht="12.75">
      <c r="I434" s="37"/>
    </row>
    <row r="435" ht="12.75">
      <c r="I435" s="37"/>
    </row>
    <row r="436" ht="12.75">
      <c r="I436" s="37"/>
    </row>
    <row r="437" ht="12.75">
      <c r="I437" s="37"/>
    </row>
    <row r="438" ht="12.75">
      <c r="I438" s="37"/>
    </row>
    <row r="439" ht="12.75">
      <c r="I439" s="37"/>
    </row>
    <row r="440" ht="12.75">
      <c r="I440" s="37"/>
    </row>
    <row r="441" ht="12.75">
      <c r="I441" s="37"/>
    </row>
    <row r="442" ht="12.75">
      <c r="I442" s="37"/>
    </row>
    <row r="443" ht="12.75">
      <c r="I443" s="37"/>
    </row>
    <row r="444" ht="12.75">
      <c r="I444" s="37"/>
    </row>
    <row r="445" ht="12.75">
      <c r="I445" s="37"/>
    </row>
    <row r="446" ht="12.75">
      <c r="I446" s="37"/>
    </row>
    <row r="447" ht="12.75">
      <c r="I447" s="37"/>
    </row>
    <row r="448" ht="12.75">
      <c r="I448" s="37"/>
    </row>
    <row r="449" ht="12.75">
      <c r="I449" s="37"/>
    </row>
    <row r="450" ht="12.75">
      <c r="I450" s="37"/>
    </row>
    <row r="451" ht="12.75">
      <c r="I451" s="37"/>
    </row>
  </sheetData>
  <sheetProtection selectLockedCells="1" selectUnlockedCells="1"/>
  <printOptions/>
  <pageMargins left="0.4" right="0.7576388888888889" top="0.32013888888888886" bottom="0.25972222222222224" header="0.5118055555555555" footer="0.5118055555555555"/>
  <pageSetup horizontalDpi="300" verticalDpi="300" orientation="portrait"/>
  <rowBreaks count="1" manualBreakCount="1">
    <brk id="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C7" sqref="C7"/>
    </sheetView>
  </sheetViews>
  <sheetFormatPr defaultColWidth="9.140625" defaultRowHeight="12.75"/>
  <cols>
    <col min="1" max="1" width="35.140625" style="38" customWidth="1"/>
    <col min="2" max="2" width="1.7109375" style="38" customWidth="1"/>
    <col min="3" max="3" width="9.00390625" style="38" customWidth="1"/>
    <col min="4" max="4" width="3.8515625" style="38" customWidth="1"/>
    <col min="5" max="5" width="9.00390625" style="38" customWidth="1"/>
    <col min="6" max="6" width="7.7109375" style="38" customWidth="1"/>
    <col min="7" max="7" width="9.00390625" style="38" customWidth="1"/>
    <col min="8" max="8" width="3.28125" style="38" customWidth="1"/>
    <col min="9" max="9" width="9.7109375" style="38" customWidth="1"/>
    <col min="10" max="16384" width="8.7109375" style="38" customWidth="1"/>
  </cols>
  <sheetData>
    <row r="1" spans="1:9" ht="12.75">
      <c r="A1" s="39"/>
      <c r="B1" s="7"/>
      <c r="C1" s="40"/>
      <c r="D1" s="41"/>
      <c r="E1" s="42"/>
      <c r="F1" s="41"/>
      <c r="G1" s="41"/>
      <c r="H1" s="41"/>
      <c r="I1" s="40"/>
    </row>
    <row r="2" spans="1:9" ht="12.75">
      <c r="A2" s="7"/>
      <c r="B2" s="7"/>
      <c r="C2" s="41"/>
      <c r="D2" s="41"/>
      <c r="E2" s="42"/>
      <c r="F2" s="41"/>
      <c r="G2" s="41"/>
      <c r="H2" s="41"/>
      <c r="I2" s="41"/>
    </row>
    <row r="3" spans="1:9" ht="12.75">
      <c r="A3" s="7"/>
      <c r="B3" s="7"/>
      <c r="C3" s="41"/>
      <c r="D3" s="41"/>
      <c r="E3" s="42"/>
      <c r="F3" s="41"/>
      <c r="G3" s="41"/>
      <c r="H3" s="41"/>
      <c r="I3" s="41"/>
    </row>
    <row r="4" spans="1:9" ht="12.75">
      <c r="A4" s="7"/>
      <c r="B4" s="7"/>
      <c r="C4" s="41"/>
      <c r="D4" s="41"/>
      <c r="E4" s="42"/>
      <c r="F4" s="41"/>
      <c r="G4" s="41"/>
      <c r="H4" s="41"/>
      <c r="I4" s="41"/>
    </row>
    <row r="5" spans="1:9" ht="12.75">
      <c r="A5" s="7"/>
      <c r="B5" s="7"/>
      <c r="C5" s="41"/>
      <c r="D5" s="41"/>
      <c r="E5" s="42"/>
      <c r="F5" s="41"/>
      <c r="G5" s="41"/>
      <c r="H5" s="41"/>
      <c r="I5" s="41"/>
    </row>
    <row r="6" spans="1:9" ht="12.75">
      <c r="A6" s="7"/>
      <c r="B6" s="7"/>
      <c r="C6" s="41"/>
      <c r="D6" s="41"/>
      <c r="E6" s="42"/>
      <c r="F6" s="41"/>
      <c r="G6" s="41"/>
      <c r="H6" s="41"/>
      <c r="I6" s="41"/>
    </row>
    <row r="7" spans="1:9" ht="12.75">
      <c r="A7" s="7"/>
      <c r="B7" s="7"/>
      <c r="C7" s="41"/>
      <c r="D7" s="41"/>
      <c r="E7" s="42"/>
      <c r="F7" s="41"/>
      <c r="G7" s="41"/>
      <c r="H7" s="41"/>
      <c r="I7" s="41"/>
    </row>
    <row r="8" spans="1:9" ht="12.75">
      <c r="A8" s="7"/>
      <c r="B8" s="7"/>
      <c r="C8" s="41"/>
      <c r="D8" s="41"/>
      <c r="E8" s="42"/>
      <c r="F8" s="41"/>
      <c r="G8" s="41"/>
      <c r="H8" s="41"/>
      <c r="I8" s="41"/>
    </row>
    <row r="9" spans="1:9" ht="12.75">
      <c r="A9" s="7"/>
      <c r="B9" s="7"/>
      <c r="C9" s="41"/>
      <c r="D9" s="41"/>
      <c r="E9" s="42"/>
      <c r="F9" s="41"/>
      <c r="G9" s="41"/>
      <c r="H9" s="41"/>
      <c r="I9" s="41"/>
    </row>
    <row r="10" spans="1:9" ht="12.75">
      <c r="A10" s="7"/>
      <c r="B10" s="7"/>
      <c r="C10" s="41"/>
      <c r="D10" s="41"/>
      <c r="E10" s="42"/>
      <c r="F10" s="41"/>
      <c r="G10" s="41"/>
      <c r="H10" s="41"/>
      <c r="I10" s="41"/>
    </row>
    <row r="11" spans="1:9" ht="12.75">
      <c r="A11" s="7"/>
      <c r="B11" s="7"/>
      <c r="C11" s="41"/>
      <c r="D11" s="41"/>
      <c r="E11" s="42"/>
      <c r="F11" s="41"/>
      <c r="G11" s="41"/>
      <c r="H11" s="41"/>
      <c r="I11" s="41"/>
    </row>
    <row r="12" spans="1:9" ht="12.75">
      <c r="A12" s="7"/>
      <c r="B12" s="7"/>
      <c r="C12" s="41"/>
      <c r="D12" s="41"/>
      <c r="E12" s="42"/>
      <c r="F12" s="41"/>
      <c r="G12" s="41"/>
      <c r="H12" s="41"/>
      <c r="I12" s="41"/>
    </row>
    <row r="13" spans="1:9" ht="12.75">
      <c r="A13" s="7"/>
      <c r="B13" s="7"/>
      <c r="C13" s="43"/>
      <c r="D13" s="43"/>
      <c r="E13" s="12"/>
      <c r="F13" s="43"/>
      <c r="G13" s="43"/>
      <c r="H13" s="43"/>
      <c r="I13" s="43"/>
    </row>
    <row r="14" spans="1:9" ht="12.75">
      <c r="A14" s="44"/>
      <c r="B14" s="44"/>
      <c r="C14" s="45"/>
      <c r="D14" s="45"/>
      <c r="E14" s="46"/>
      <c r="F14" s="45"/>
      <c r="G14" s="45"/>
      <c r="H14" s="45"/>
      <c r="I14" s="45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38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36750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2023-03-10T15:45:58Z</cp:lastPrinted>
  <dcterms:modified xsi:type="dcterms:W3CDTF">2023-12-31T17:03:27Z</dcterms:modified>
  <cp:category/>
  <cp:version/>
  <cp:contentType/>
  <cp:contentStatus/>
  <cp:revision>2</cp:revision>
</cp:coreProperties>
</file>